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RAL\Datos\"/>
    </mc:Choice>
  </mc:AlternateContent>
  <xr:revisionPtr revIDLastSave="0" documentId="13_ncr:1_{9D1BB93A-A3C8-414A-B598-7F608D08F360}" xr6:coauthVersionLast="47" xr6:coauthVersionMax="47" xr10:uidLastSave="{00000000-0000-0000-0000-000000000000}"/>
  <bookViews>
    <workbookView xWindow="-60" yWindow="492" windowWidth="15600" windowHeight="10992" firstSheet="2" activeTab="2" xr2:uid="{00000000-000D-0000-FFFF-FFFF00000000}"/>
  </bookViews>
  <sheets>
    <sheet name="conducto" sheetId="4" r:id="rId1"/>
    <sheet name="CODOS Y CODO REDUCIDO" sheetId="6" r:id="rId2"/>
    <sheet name="piezas" sheetId="5" r:id="rId3"/>
  </sheets>
  <externalReferences>
    <externalReference r:id="rId4"/>
  </externalReferences>
  <definedNames>
    <definedName name="PRECIOS" localSheetId="1">([1]conducto!#REF!)</definedName>
    <definedName name="PRECIOS" localSheetId="2">([1]conducto!#REF!)</definedName>
    <definedName name="PRECIOS">(conducto!#REF!)</definedName>
    <definedName name="Z_34931439_C876_4C2C_8F73_9C5314CA32ED_.wvu.Cols" localSheetId="1" hidden="1">'CODOS Y CODO REDUCIDO'!$C:$D,'CODOS Y CODO REDUCIDO'!#REF!,'CODOS Y CODO REDUCIDO'!$H:$J</definedName>
    <definedName name="Z_34931439_C876_4C2C_8F73_9C5314CA32ED_.wvu.Cols" localSheetId="0" hidden="1">conducto!$G:$G,conducto!$N:$N,conducto!$R:$R</definedName>
    <definedName name="Z_34931439_C876_4C2C_8F73_9C5314CA32ED_.wvu.Cols" localSheetId="2" hidden="1">piezas!$G:$G,piezas!$S:$S</definedName>
    <definedName name="Z_34931439_C876_4C2C_8F73_9C5314CA32ED_.wvu.Rows" localSheetId="2" hidden="1">piezas!$9:$16,piezas!$38:$39</definedName>
    <definedName name="Z_478AD491_C35D_4193_A6C9_6CABB447FE10_.wvu.Cols" localSheetId="1" hidden="1">'CODOS Y CODO REDUCIDO'!$C:$D,'CODOS Y CODO REDUCIDO'!#REF!,'CODOS Y CODO REDUCIDO'!$H:$J</definedName>
    <definedName name="Z_478AD491_C35D_4193_A6C9_6CABB447FE10_.wvu.Cols" localSheetId="0" hidden="1">conducto!$G:$G,conducto!$N:$N,conducto!$R:$R</definedName>
    <definedName name="Z_478AD491_C35D_4193_A6C9_6CABB447FE10_.wvu.Cols" localSheetId="2" hidden="1">piezas!$S:$S</definedName>
    <definedName name="Z_478AD491_C35D_4193_A6C9_6CABB447FE10_.wvu.Rows" localSheetId="2" hidden="1">piezas!$9:$16,piezas!$38:$39</definedName>
    <definedName name="Z_6E4FFEE8_8F0B_4CCC_898A_483F5F006F04_.wvu.Cols" localSheetId="1" hidden="1">'CODOS Y CODO REDUCIDO'!$C:$D,'CODOS Y CODO REDUCIDO'!#REF!,'CODOS Y CODO REDUCIDO'!$H:$J</definedName>
    <definedName name="Z_6E4FFEE8_8F0B_4CCC_898A_483F5F006F04_.wvu.Cols" localSheetId="0" hidden="1">conducto!$G:$G,conducto!$N:$N,conducto!$R:$R</definedName>
    <definedName name="Z_6E4FFEE8_8F0B_4CCC_898A_483F5F006F04_.wvu.Cols" localSheetId="2" hidden="1">piezas!$G:$G,piezas!$S:$S</definedName>
    <definedName name="Z_6E4FFEE8_8F0B_4CCC_898A_483F5F006F04_.wvu.Rows" localSheetId="2" hidden="1">piezas!$9:$16,piezas!$38:$39</definedName>
    <definedName name="Z_97833C8B_ADCE_441F_B41A_3ECB1DA98A30_.wvu.Cols" localSheetId="1" hidden="1">'CODOS Y CODO REDUCIDO'!$C:$D,'CODOS Y CODO REDUCIDO'!#REF!,'CODOS Y CODO REDUCIDO'!$H:$J</definedName>
    <definedName name="Z_97833C8B_ADCE_441F_B41A_3ECB1DA98A30_.wvu.Cols" localSheetId="0" hidden="1">conducto!$G:$G,conducto!$N:$N,conducto!$R:$R</definedName>
    <definedName name="Z_97833C8B_ADCE_441F_B41A_3ECB1DA98A30_.wvu.Cols" localSheetId="2" hidden="1">piezas!$S:$S</definedName>
    <definedName name="Z_97833C8B_ADCE_441F_B41A_3ECB1DA98A30_.wvu.Rows" localSheetId="2" hidden="1">piezas!$9:$16,piezas!$38:$39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5" l="1"/>
  <c r="G62" i="5"/>
  <c r="M62" i="5" s="1"/>
  <c r="N62" i="5" s="1"/>
  <c r="O62" i="5" s="1"/>
  <c r="P62" i="5" s="1"/>
  <c r="G204" i="5"/>
  <c r="H204" i="5"/>
  <c r="I204" i="5" s="1"/>
  <c r="J204" i="5" s="1"/>
  <c r="G205" i="5"/>
  <c r="H205" i="5" s="1"/>
  <c r="I205" i="5" s="1"/>
  <c r="J205" i="5" s="1"/>
  <c r="G206" i="5"/>
  <c r="H206" i="5" s="1"/>
  <c r="I206" i="5" s="1"/>
  <c r="J206" i="5" s="1"/>
  <c r="G207" i="5"/>
  <c r="H207" i="5" s="1"/>
  <c r="I207" i="5" s="1"/>
  <c r="J207" i="5" s="1"/>
  <c r="G203" i="5"/>
  <c r="G45" i="5"/>
  <c r="H45" i="5"/>
  <c r="I45" i="5" s="1"/>
  <c r="G46" i="5"/>
  <c r="H46" i="5" s="1"/>
  <c r="I46" i="5" s="1"/>
  <c r="G48" i="5"/>
  <c r="H48" i="5"/>
  <c r="I48" i="5" s="1"/>
  <c r="J48" i="5" s="1"/>
  <c r="G49" i="5"/>
  <c r="H49" i="5" s="1"/>
  <c r="I49" i="5" s="1"/>
  <c r="J49" i="5" s="1"/>
  <c r="G50" i="5"/>
  <c r="H50" i="5"/>
  <c r="I50" i="5" s="1"/>
  <c r="J50" i="5" s="1"/>
  <c r="G51" i="5"/>
  <c r="H51" i="5" s="1"/>
  <c r="I51" i="5" s="1"/>
  <c r="J51" i="5" s="1"/>
  <c r="G52" i="5"/>
  <c r="H52" i="5" s="1"/>
  <c r="I52" i="5" s="1"/>
  <c r="J52" i="5" s="1"/>
  <c r="G53" i="5"/>
  <c r="H53" i="5" s="1"/>
  <c r="I53" i="5" s="1"/>
  <c r="J53" i="5" s="1"/>
  <c r="G54" i="5"/>
  <c r="H54" i="5"/>
  <c r="I54" i="5" s="1"/>
  <c r="J54" i="5" s="1"/>
  <c r="G55" i="5"/>
  <c r="H55" i="5" s="1"/>
  <c r="I55" i="5" s="1"/>
  <c r="J55" i="5" s="1"/>
  <c r="G47" i="5"/>
  <c r="H47" i="5" s="1"/>
  <c r="I47" i="5" s="1"/>
  <c r="M61" i="5"/>
  <c r="G108" i="5"/>
  <c r="H108" i="5" s="1"/>
  <c r="I108" i="5" s="1"/>
  <c r="J108" i="5" s="1"/>
  <c r="G109" i="5"/>
  <c r="H109" i="5" s="1"/>
  <c r="I109" i="5" s="1"/>
  <c r="J109" i="5" s="1"/>
  <c r="G110" i="5"/>
  <c r="H110" i="5" s="1"/>
  <c r="I110" i="5" s="1"/>
  <c r="J110" i="5" s="1"/>
  <c r="G111" i="5"/>
  <c r="H111" i="5" s="1"/>
  <c r="I111" i="5" s="1"/>
  <c r="J111" i="5" s="1"/>
  <c r="G112" i="5"/>
  <c r="H112" i="5" s="1"/>
  <c r="I112" i="5" s="1"/>
  <c r="J112" i="5" s="1"/>
  <c r="G113" i="5"/>
  <c r="H113" i="5" s="1"/>
  <c r="I113" i="5" s="1"/>
  <c r="J113" i="5" s="1"/>
  <c r="G114" i="5"/>
  <c r="H114" i="5" s="1"/>
  <c r="I114" i="5" s="1"/>
  <c r="J114" i="5" s="1"/>
  <c r="G115" i="5"/>
  <c r="H115" i="5" s="1"/>
  <c r="I115" i="5" s="1"/>
  <c r="J115" i="5" s="1"/>
  <c r="G116" i="5"/>
  <c r="H116" i="5"/>
  <c r="I116" i="5" s="1"/>
  <c r="J116" i="5" s="1"/>
  <c r="G117" i="5"/>
  <c r="H117" i="5" s="1"/>
  <c r="I117" i="5" s="1"/>
  <c r="J117" i="5" s="1"/>
  <c r="G118" i="5"/>
  <c r="H118" i="5" s="1"/>
  <c r="I118" i="5" s="1"/>
  <c r="J118" i="5" s="1"/>
  <c r="G119" i="5"/>
  <c r="H119" i="5" s="1"/>
  <c r="I119" i="5" s="1"/>
  <c r="J119" i="5" s="1"/>
  <c r="G120" i="5"/>
  <c r="H120" i="5"/>
  <c r="I120" i="5" s="1"/>
  <c r="J120" i="5" s="1"/>
  <c r="G121" i="5"/>
  <c r="H121" i="5" s="1"/>
  <c r="I121" i="5" s="1"/>
  <c r="J121" i="5" s="1"/>
  <c r="G107" i="5"/>
  <c r="M161" i="5"/>
  <c r="N161" i="5" s="1"/>
  <c r="O161" i="5" s="1"/>
  <c r="M162" i="5"/>
  <c r="N162" i="5" s="1"/>
  <c r="O162" i="5" s="1"/>
  <c r="M163" i="5"/>
  <c r="N163" i="5" s="1"/>
  <c r="O163" i="5" s="1"/>
  <c r="M164" i="5"/>
  <c r="N164" i="5" s="1"/>
  <c r="O164" i="5" s="1"/>
  <c r="M165" i="5"/>
  <c r="N165" i="5" s="1"/>
  <c r="O165" i="5" s="1"/>
  <c r="M166" i="5"/>
  <c r="N166" i="5" s="1"/>
  <c r="O166" i="5" s="1"/>
  <c r="M167" i="5"/>
  <c r="N167" i="5" s="1"/>
  <c r="O167" i="5" s="1"/>
  <c r="M168" i="5"/>
  <c r="N168" i="5" s="1"/>
  <c r="O168" i="5" s="1"/>
  <c r="M169" i="5"/>
  <c r="N169" i="5"/>
  <c r="O169" i="5" s="1"/>
  <c r="M170" i="5"/>
  <c r="N170" i="5" s="1"/>
  <c r="O170" i="5" s="1"/>
  <c r="M171" i="5"/>
  <c r="N171" i="5" s="1"/>
  <c r="O171" i="5" s="1"/>
  <c r="M172" i="5"/>
  <c r="N172" i="5" s="1"/>
  <c r="O172" i="5" s="1"/>
  <c r="M173" i="5"/>
  <c r="N173" i="5"/>
  <c r="O173" i="5" s="1"/>
  <c r="M174" i="5"/>
  <c r="N174" i="5" s="1"/>
  <c r="O174" i="5" s="1"/>
  <c r="M160" i="5"/>
  <c r="G180" i="5"/>
  <c r="H180" i="5" s="1"/>
  <c r="I180" i="5" s="1"/>
  <c r="G181" i="5"/>
  <c r="H181" i="5" s="1"/>
  <c r="I181" i="5" s="1"/>
  <c r="G182" i="5"/>
  <c r="H182" i="5" s="1"/>
  <c r="I182" i="5" s="1"/>
  <c r="G183" i="5"/>
  <c r="H183" i="5" s="1"/>
  <c r="I183" i="5" s="1"/>
  <c r="G184" i="5"/>
  <c r="H184" i="5"/>
  <c r="I184" i="5" s="1"/>
  <c r="G185" i="5"/>
  <c r="H185" i="5" s="1"/>
  <c r="I185" i="5" s="1"/>
  <c r="G186" i="5"/>
  <c r="H186" i="5" s="1"/>
  <c r="I186" i="5" s="1"/>
  <c r="G187" i="5"/>
  <c r="H187" i="5" s="1"/>
  <c r="I187" i="5" s="1"/>
  <c r="G179" i="5"/>
  <c r="G194" i="5"/>
  <c r="H194" i="5" s="1"/>
  <c r="I194" i="5" s="1"/>
  <c r="J194" i="5" s="1"/>
  <c r="G195" i="5"/>
  <c r="H195" i="5" s="1"/>
  <c r="I195" i="5" s="1"/>
  <c r="J195" i="5" s="1"/>
  <c r="G196" i="5"/>
  <c r="H196" i="5" s="1"/>
  <c r="I196" i="5" s="1"/>
  <c r="J196" i="5" s="1"/>
  <c r="G197" i="5"/>
  <c r="H197" i="5" s="1"/>
  <c r="I197" i="5" s="1"/>
  <c r="J197" i="5" s="1"/>
  <c r="G193" i="5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/>
  <c r="I16" i="4" s="1"/>
  <c r="G17" i="4"/>
  <c r="H17" i="4" s="1"/>
  <c r="I17" i="4" s="1"/>
  <c r="G18" i="4"/>
  <c r="H18" i="4" s="1"/>
  <c r="I18" i="4" s="1"/>
  <c r="G19" i="4"/>
  <c r="H19" i="4" s="1"/>
  <c r="I19" i="4" s="1"/>
  <c r="G20" i="4"/>
  <c r="H20" i="4" s="1"/>
  <c r="I20" i="4" s="1"/>
  <c r="G21" i="4"/>
  <c r="H21" i="4" s="1"/>
  <c r="I21" i="4" s="1"/>
  <c r="G22" i="4"/>
  <c r="H22" i="4" s="1"/>
  <c r="I22" i="4" s="1"/>
  <c r="G23" i="4"/>
  <c r="H23" i="4" s="1"/>
  <c r="I23" i="4" s="1"/>
  <c r="G24" i="4"/>
  <c r="H24" i="4" s="1"/>
  <c r="I24" i="4" s="1"/>
  <c r="G25" i="4"/>
  <c r="H25" i="4" s="1"/>
  <c r="I25" i="4" s="1"/>
  <c r="G26" i="4"/>
  <c r="H26" i="4" s="1"/>
  <c r="I26" i="4" s="1"/>
  <c r="J26" i="4" s="1"/>
  <c r="G27" i="4"/>
  <c r="H27" i="4" s="1"/>
  <c r="I27" i="4" s="1"/>
  <c r="J27" i="4" s="1"/>
  <c r="G28" i="4"/>
  <c r="H28" i="4"/>
  <c r="I28" i="4" s="1"/>
  <c r="J28" i="4" s="1"/>
  <c r="G29" i="4"/>
  <c r="H29" i="4" s="1"/>
  <c r="I29" i="4" s="1"/>
  <c r="J29" i="4" s="1"/>
  <c r="G30" i="4"/>
  <c r="H30" i="4" s="1"/>
  <c r="I30" i="4" s="1"/>
  <c r="J30" i="4" s="1"/>
  <c r="G31" i="4"/>
  <c r="H31" i="4" s="1"/>
  <c r="I31" i="4" s="1"/>
  <c r="J31" i="4" s="1"/>
  <c r="G32" i="4"/>
  <c r="H32" i="4" s="1"/>
  <c r="I32" i="4" s="1"/>
  <c r="J32" i="4" s="1"/>
  <c r="G33" i="4"/>
  <c r="H33" i="4" s="1"/>
  <c r="I33" i="4" s="1"/>
  <c r="J33" i="4" s="1"/>
  <c r="G34" i="4"/>
  <c r="H34" i="4" s="1"/>
  <c r="I34" i="4" s="1"/>
  <c r="J34" i="4" s="1"/>
  <c r="G35" i="4"/>
  <c r="H35" i="4" s="1"/>
  <c r="I35" i="4" s="1"/>
  <c r="J35" i="4" s="1"/>
  <c r="G36" i="4"/>
  <c r="H36" i="4"/>
  <c r="I36" i="4" s="1"/>
  <c r="G37" i="4"/>
  <c r="H37" i="4" s="1"/>
  <c r="I37" i="4" s="1"/>
  <c r="J37" i="4" s="1"/>
  <c r="G38" i="4"/>
  <c r="H38" i="4" s="1"/>
  <c r="I38" i="4" s="1"/>
  <c r="J38" i="4" s="1"/>
  <c r="G39" i="4"/>
  <c r="H39" i="4" s="1"/>
  <c r="I39" i="4" s="1"/>
  <c r="J39" i="4" s="1"/>
  <c r="G40" i="4"/>
  <c r="H40" i="4"/>
  <c r="I40" i="4" s="1"/>
  <c r="J40" i="4" s="1"/>
  <c r="G41" i="4"/>
  <c r="H41" i="4" s="1"/>
  <c r="I41" i="4" s="1"/>
  <c r="J41" i="4" s="1"/>
  <c r="G42" i="4"/>
  <c r="H42" i="4" s="1"/>
  <c r="I42" i="4" s="1"/>
  <c r="J42" i="4" s="1"/>
  <c r="G43" i="4"/>
  <c r="H43" i="4" s="1"/>
  <c r="I43" i="4" s="1"/>
  <c r="J43" i="4" s="1"/>
  <c r="G44" i="4"/>
  <c r="H44" i="4" s="1"/>
  <c r="I44" i="4" s="1"/>
  <c r="J44" i="4" s="1"/>
  <c r="G45" i="4"/>
  <c r="H45" i="4" s="1"/>
  <c r="I45" i="4" s="1"/>
  <c r="J45" i="4" s="1"/>
  <c r="G46" i="4"/>
  <c r="H46" i="4" s="1"/>
  <c r="I46" i="4" s="1"/>
  <c r="J46" i="4" s="1"/>
  <c r="G47" i="4"/>
  <c r="H47" i="4" s="1"/>
  <c r="I47" i="4" s="1"/>
  <c r="J47" i="4" s="1"/>
  <c r="G48" i="4"/>
  <c r="H48" i="4" s="1"/>
  <c r="I48" i="4" s="1"/>
  <c r="J48" i="4" s="1"/>
  <c r="G49" i="4"/>
  <c r="H49" i="4" s="1"/>
  <c r="I49" i="4" s="1"/>
  <c r="J49" i="4" s="1"/>
  <c r="G11" i="4"/>
  <c r="G20" i="5"/>
  <c r="H20" i="5" s="1"/>
  <c r="I20" i="5" s="1"/>
  <c r="J20" i="5" s="1"/>
  <c r="G21" i="5"/>
  <c r="H21" i="5" s="1"/>
  <c r="I21" i="5" s="1"/>
  <c r="J21" i="5" s="1"/>
  <c r="G23" i="5"/>
  <c r="H23" i="5" s="1"/>
  <c r="I23" i="5" s="1"/>
  <c r="J23" i="5" s="1"/>
  <c r="G24" i="5"/>
  <c r="H24" i="5" s="1"/>
  <c r="I24" i="5" s="1"/>
  <c r="J24" i="5" s="1"/>
  <c r="G25" i="5"/>
  <c r="H25" i="5" s="1"/>
  <c r="I25" i="5" s="1"/>
  <c r="J25" i="5" s="1"/>
  <c r="G26" i="5"/>
  <c r="H26" i="5" s="1"/>
  <c r="I26" i="5" s="1"/>
  <c r="J26" i="5" s="1"/>
  <c r="G27" i="5"/>
  <c r="H27" i="5" s="1"/>
  <c r="I27" i="5" s="1"/>
  <c r="J27" i="5" s="1"/>
  <c r="G28" i="5"/>
  <c r="H28" i="5" s="1"/>
  <c r="I28" i="5" s="1"/>
  <c r="J28" i="5" s="1"/>
  <c r="G29" i="5"/>
  <c r="H29" i="5" s="1"/>
  <c r="I29" i="5" s="1"/>
  <c r="J29" i="5" s="1"/>
  <c r="G30" i="5"/>
  <c r="H30" i="5" s="1"/>
  <c r="I30" i="5" s="1"/>
  <c r="J30" i="5" s="1"/>
  <c r="G31" i="5"/>
  <c r="H31" i="5" s="1"/>
  <c r="I31" i="5" s="1"/>
  <c r="J31" i="5" s="1"/>
  <c r="G32" i="5"/>
  <c r="H32" i="5" s="1"/>
  <c r="I32" i="5" s="1"/>
  <c r="J32" i="5" s="1"/>
  <c r="G33" i="5"/>
  <c r="H33" i="5" s="1"/>
  <c r="I33" i="5" s="1"/>
  <c r="J33" i="5" s="1"/>
  <c r="G34" i="5"/>
  <c r="H34" i="5" s="1"/>
  <c r="I34" i="5" s="1"/>
  <c r="J34" i="5" s="1"/>
  <c r="G35" i="5"/>
  <c r="H35" i="5" s="1"/>
  <c r="I35" i="5" s="1"/>
  <c r="J35" i="5" s="1"/>
  <c r="G36" i="5"/>
  <c r="H36" i="5" s="1"/>
  <c r="I36" i="5" s="1"/>
  <c r="J36" i="5" s="1"/>
  <c r="G37" i="5"/>
  <c r="H37" i="5" s="1"/>
  <c r="I37" i="5" s="1"/>
  <c r="J37" i="5" s="1"/>
  <c r="G38" i="5"/>
  <c r="H38" i="5"/>
  <c r="I38" i="5" s="1"/>
  <c r="J38" i="5" s="1"/>
  <c r="G39" i="5"/>
  <c r="H39" i="5" s="1"/>
  <c r="I39" i="5" s="1"/>
  <c r="J39" i="5" s="1"/>
  <c r="G40" i="5"/>
  <c r="H40" i="5" s="1"/>
  <c r="I40" i="5" s="1"/>
  <c r="J40" i="5" s="1"/>
  <c r="G22" i="5"/>
  <c r="G215" i="5"/>
  <c r="H215" i="5" s="1"/>
  <c r="I215" i="5" s="1"/>
  <c r="J215" i="5" s="1"/>
  <c r="G216" i="5"/>
  <c r="H216" i="5" s="1"/>
  <c r="I216" i="5" s="1"/>
  <c r="J216" i="5" s="1"/>
  <c r="G217" i="5"/>
  <c r="H217" i="5" s="1"/>
  <c r="I217" i="5" s="1"/>
  <c r="J217" i="5" s="1"/>
  <c r="G218" i="5"/>
  <c r="H218" i="5" s="1"/>
  <c r="I218" i="5" s="1"/>
  <c r="J218" i="5" s="1"/>
  <c r="G219" i="5"/>
  <c r="H219" i="5" s="1"/>
  <c r="I219" i="5" s="1"/>
  <c r="J219" i="5" s="1"/>
  <c r="G214" i="5"/>
  <c r="W218" i="5"/>
  <c r="A219" i="5"/>
  <c r="P161" i="5" l="1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J180" i="5"/>
  <c r="J181" i="5"/>
  <c r="J182" i="5"/>
  <c r="J183" i="5"/>
  <c r="J184" i="5"/>
  <c r="J185" i="5"/>
  <c r="J186" i="5"/>
  <c r="J187" i="5"/>
  <c r="X81" i="5"/>
  <c r="G88" i="5"/>
  <c r="M88" i="5" s="1"/>
  <c r="D6" i="6" l="1"/>
  <c r="C6" i="6" s="1"/>
  <c r="D7" i="6"/>
  <c r="C7" i="6" s="1"/>
  <c r="D8" i="6"/>
  <c r="C8" i="6" s="1"/>
  <c r="D9" i="6"/>
  <c r="C9" i="6" s="1"/>
  <c r="D10" i="6"/>
  <c r="C10" i="6" s="1"/>
  <c r="D11" i="6"/>
  <c r="C11" i="6" s="1"/>
  <c r="D12" i="6"/>
  <c r="C12" i="6" s="1"/>
  <c r="D13" i="6"/>
  <c r="C13" i="6" s="1"/>
  <c r="D14" i="6"/>
  <c r="C14" i="6" s="1"/>
  <c r="D15" i="6"/>
  <c r="C15" i="6" s="1"/>
  <c r="D16" i="6"/>
  <c r="C16" i="6" s="1"/>
  <c r="D17" i="6"/>
  <c r="C17" i="6" s="1"/>
  <c r="D18" i="6"/>
  <c r="C18" i="6" s="1"/>
  <c r="D19" i="6"/>
  <c r="C19" i="6" s="1"/>
  <c r="D20" i="6"/>
  <c r="C20" i="6" s="1"/>
  <c r="D21" i="6"/>
  <c r="C21" i="6" s="1"/>
  <c r="D22" i="6"/>
  <c r="C22" i="6" s="1"/>
  <c r="D23" i="6"/>
  <c r="C23" i="6" s="1"/>
  <c r="D24" i="6"/>
  <c r="C24" i="6" s="1"/>
  <c r="D25" i="6"/>
  <c r="C25" i="6" s="1"/>
  <c r="D26" i="6"/>
  <c r="C26" i="6" s="1"/>
  <c r="D27" i="6"/>
  <c r="C27" i="6" s="1"/>
  <c r="D28" i="6"/>
  <c r="C28" i="6" s="1"/>
  <c r="D29" i="6"/>
  <c r="C29" i="6" s="1"/>
  <c r="D30" i="6"/>
  <c r="C30" i="6" s="1"/>
  <c r="D31" i="6"/>
  <c r="C31" i="6" s="1"/>
  <c r="D32" i="6"/>
  <c r="C32" i="6" s="1"/>
  <c r="D33" i="6"/>
  <c r="C33" i="6" s="1"/>
  <c r="D34" i="6"/>
  <c r="C34" i="6" s="1"/>
  <c r="D5" i="6"/>
  <c r="C5" i="6" s="1"/>
  <c r="J5" i="6" s="1"/>
  <c r="H203" i="5" l="1"/>
  <c r="H193" i="5"/>
  <c r="H179" i="5"/>
  <c r="H107" i="5"/>
  <c r="G253" i="5"/>
  <c r="W174" i="5"/>
  <c r="V237" i="5" s="1"/>
  <c r="H214" i="5"/>
  <c r="E253" i="5"/>
  <c r="A218" i="5"/>
  <c r="A217" i="5"/>
  <c r="A216" i="5"/>
  <c r="A215" i="5"/>
  <c r="A214" i="5"/>
  <c r="W207" i="5"/>
  <c r="V249" i="5" s="1"/>
  <c r="A207" i="5"/>
  <c r="A206" i="5"/>
  <c r="A205" i="5"/>
  <c r="A204" i="5"/>
  <c r="A203" i="5"/>
  <c r="N160" i="5"/>
  <c r="G128" i="5"/>
  <c r="G129" i="5"/>
  <c r="G130" i="5"/>
  <c r="G131" i="5"/>
  <c r="G132" i="5"/>
  <c r="G133" i="5"/>
  <c r="G134" i="5"/>
  <c r="G135" i="5"/>
  <c r="G136" i="5"/>
  <c r="M128" i="5"/>
  <c r="M129" i="5"/>
  <c r="M130" i="5"/>
  <c r="M131" i="5"/>
  <c r="M132" i="5"/>
  <c r="M133" i="5"/>
  <c r="M134" i="5"/>
  <c r="M135" i="5"/>
  <c r="M136" i="5"/>
  <c r="M137" i="5"/>
  <c r="S137" i="5" s="1"/>
  <c r="T137" i="5" s="1"/>
  <c r="U137" i="5" s="1"/>
  <c r="V137" i="5" s="1"/>
  <c r="M127" i="5"/>
  <c r="S127" i="5" s="1"/>
  <c r="G89" i="5"/>
  <c r="G90" i="5"/>
  <c r="G91" i="5"/>
  <c r="G92" i="5"/>
  <c r="G93" i="5"/>
  <c r="G94" i="5"/>
  <c r="G95" i="5"/>
  <c r="M95" i="5" s="1"/>
  <c r="N95" i="5" s="1"/>
  <c r="O95" i="5" s="1"/>
  <c r="P95" i="5" s="1"/>
  <c r="G96" i="5"/>
  <c r="M96" i="5" s="1"/>
  <c r="N96" i="5" s="1"/>
  <c r="O96" i="5" s="1"/>
  <c r="P96" i="5" s="1"/>
  <c r="G97" i="5"/>
  <c r="M97" i="5" s="1"/>
  <c r="N97" i="5" s="1"/>
  <c r="O97" i="5" s="1"/>
  <c r="P97" i="5" s="1"/>
  <c r="G98" i="5"/>
  <c r="M98" i="5" s="1"/>
  <c r="N98" i="5" s="1"/>
  <c r="O98" i="5" s="1"/>
  <c r="P98" i="5" s="1"/>
  <c r="G99" i="5"/>
  <c r="M99" i="5" s="1"/>
  <c r="N99" i="5" s="1"/>
  <c r="O99" i="5" s="1"/>
  <c r="P99" i="5" s="1"/>
  <c r="G100" i="5"/>
  <c r="M100" i="5" s="1"/>
  <c r="N100" i="5" s="1"/>
  <c r="O100" i="5" s="1"/>
  <c r="P100" i="5" s="1"/>
  <c r="G101" i="5"/>
  <c r="M101" i="5" s="1"/>
  <c r="N101" i="5" s="1"/>
  <c r="O101" i="5" s="1"/>
  <c r="P101" i="5" s="1"/>
  <c r="G102" i="5"/>
  <c r="M102" i="5" s="1"/>
  <c r="N102" i="5" s="1"/>
  <c r="O102" i="5" s="1"/>
  <c r="P102" i="5" s="1"/>
  <c r="N88" i="5"/>
  <c r="G63" i="5"/>
  <c r="M63" i="5" s="1"/>
  <c r="N63" i="5" s="1"/>
  <c r="O63" i="5" s="1"/>
  <c r="P63" i="5" s="1"/>
  <c r="G64" i="5"/>
  <c r="M64" i="5" s="1"/>
  <c r="N64" i="5" s="1"/>
  <c r="O64" i="5" s="1"/>
  <c r="P64" i="5" s="1"/>
  <c r="G65" i="5"/>
  <c r="M65" i="5" s="1"/>
  <c r="N65" i="5" s="1"/>
  <c r="O65" i="5" s="1"/>
  <c r="P65" i="5" s="1"/>
  <c r="G66" i="5"/>
  <c r="M66" i="5" s="1"/>
  <c r="N66" i="5" s="1"/>
  <c r="O66" i="5" s="1"/>
  <c r="P66" i="5" s="1"/>
  <c r="G67" i="5"/>
  <c r="M67" i="5" s="1"/>
  <c r="N67" i="5" s="1"/>
  <c r="O67" i="5" s="1"/>
  <c r="P67" i="5" s="1"/>
  <c r="G68" i="5"/>
  <c r="M68" i="5" s="1"/>
  <c r="N68" i="5" s="1"/>
  <c r="O68" i="5" s="1"/>
  <c r="P68" i="5" s="1"/>
  <c r="G69" i="5"/>
  <c r="M69" i="5" s="1"/>
  <c r="N69" i="5" s="1"/>
  <c r="O69" i="5" s="1"/>
  <c r="P69" i="5" s="1"/>
  <c r="G70" i="5"/>
  <c r="M70" i="5" s="1"/>
  <c r="N70" i="5" s="1"/>
  <c r="O70" i="5" s="1"/>
  <c r="P70" i="5" s="1"/>
  <c r="G71" i="5"/>
  <c r="M71" i="5" s="1"/>
  <c r="N71" i="5" s="1"/>
  <c r="O71" i="5" s="1"/>
  <c r="P71" i="5" s="1"/>
  <c r="G72" i="5"/>
  <c r="M72" i="5" s="1"/>
  <c r="N72" i="5" s="1"/>
  <c r="O72" i="5" s="1"/>
  <c r="P72" i="5" s="1"/>
  <c r="G73" i="5"/>
  <c r="M73" i="5" s="1"/>
  <c r="N73" i="5" s="1"/>
  <c r="O73" i="5" s="1"/>
  <c r="P73" i="5" s="1"/>
  <c r="G74" i="5"/>
  <c r="M74" i="5" s="1"/>
  <c r="N74" i="5" s="1"/>
  <c r="O74" i="5" s="1"/>
  <c r="P74" i="5" s="1"/>
  <c r="G75" i="5"/>
  <c r="M75" i="5" s="1"/>
  <c r="N75" i="5" s="1"/>
  <c r="O75" i="5" s="1"/>
  <c r="P75" i="5" s="1"/>
  <c r="G76" i="5"/>
  <c r="M76" i="5" s="1"/>
  <c r="N76" i="5" s="1"/>
  <c r="O76" i="5" s="1"/>
  <c r="P76" i="5" s="1"/>
  <c r="G77" i="5"/>
  <c r="M77" i="5" s="1"/>
  <c r="N77" i="5" s="1"/>
  <c r="O77" i="5" s="1"/>
  <c r="P77" i="5" s="1"/>
  <c r="G78" i="5"/>
  <c r="M78" i="5" s="1"/>
  <c r="N78" i="5" s="1"/>
  <c r="O78" i="5" s="1"/>
  <c r="P78" i="5" s="1"/>
  <c r="G79" i="5"/>
  <c r="M79" i="5" s="1"/>
  <c r="N79" i="5" s="1"/>
  <c r="O79" i="5" s="1"/>
  <c r="P79" i="5" s="1"/>
  <c r="G80" i="5"/>
  <c r="M80" i="5" s="1"/>
  <c r="N80" i="5" s="1"/>
  <c r="O80" i="5" s="1"/>
  <c r="P80" i="5" s="1"/>
  <c r="G81" i="5"/>
  <c r="M81" i="5" s="1"/>
  <c r="N81" i="5" s="1"/>
  <c r="O81" i="5" s="1"/>
  <c r="P81" i="5" s="1"/>
  <c r="N61" i="5"/>
  <c r="J6" i="6"/>
  <c r="K6" i="6" s="1"/>
  <c r="L6" i="6" s="1"/>
  <c r="M6" i="6" s="1"/>
  <c r="J7" i="6"/>
  <c r="K7" i="6" s="1"/>
  <c r="L7" i="6" s="1"/>
  <c r="M7" i="6" s="1"/>
  <c r="J8" i="6"/>
  <c r="K8" i="6" s="1"/>
  <c r="L8" i="6" s="1"/>
  <c r="M8" i="6" s="1"/>
  <c r="J46" i="5"/>
  <c r="J47" i="5"/>
  <c r="H22" i="5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36" i="4"/>
  <c r="H11" i="4"/>
  <c r="V85" i="5"/>
  <c r="V156" i="5" s="1"/>
  <c r="V221" i="5" s="1"/>
  <c r="K85" i="5"/>
  <c r="K156" i="5" s="1"/>
  <c r="K221" i="5" s="1"/>
  <c r="B85" i="5"/>
  <c r="B156" i="5" s="1"/>
  <c r="B221" i="5" s="1"/>
  <c r="T21" i="6"/>
  <c r="E237" i="5" s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07" i="5"/>
  <c r="A194" i="5"/>
  <c r="A195" i="5"/>
  <c r="A196" i="5"/>
  <c r="A197" i="5"/>
  <c r="A193" i="5"/>
  <c r="A180" i="5"/>
  <c r="A181" i="5"/>
  <c r="A182" i="5"/>
  <c r="A183" i="5"/>
  <c r="A184" i="5"/>
  <c r="A185" i="5"/>
  <c r="A186" i="5"/>
  <c r="A187" i="5"/>
  <c r="A179" i="5"/>
  <c r="A46" i="5"/>
  <c r="A47" i="5"/>
  <c r="A48" i="5"/>
  <c r="A49" i="5"/>
  <c r="A50" i="5"/>
  <c r="A51" i="5"/>
  <c r="A52" i="5"/>
  <c r="A53" i="5"/>
  <c r="A54" i="5"/>
  <c r="A55" i="5"/>
  <c r="A45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20" i="5"/>
  <c r="T27" i="4"/>
  <c r="T31" i="4" s="1"/>
  <c r="L15" i="4"/>
  <c r="L11" i="4"/>
  <c r="L12" i="4"/>
  <c r="L13" i="4"/>
  <c r="L14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J10" i="6"/>
  <c r="K10" i="6" s="1"/>
  <c r="L10" i="6" s="1"/>
  <c r="M10" i="6" s="1"/>
  <c r="J11" i="6"/>
  <c r="K11" i="6" s="1"/>
  <c r="L11" i="6" s="1"/>
  <c r="M11" i="6" s="1"/>
  <c r="J12" i="6"/>
  <c r="K12" i="6" s="1"/>
  <c r="L12" i="6" s="1"/>
  <c r="M12" i="6" s="1"/>
  <c r="J14" i="6"/>
  <c r="K14" i="6" s="1"/>
  <c r="L14" i="6" s="1"/>
  <c r="M14" i="6" s="1"/>
  <c r="J15" i="6"/>
  <c r="K15" i="6" s="1"/>
  <c r="L15" i="6" s="1"/>
  <c r="M15" i="6" s="1"/>
  <c r="J16" i="6"/>
  <c r="K16" i="6" s="1"/>
  <c r="L16" i="6" s="1"/>
  <c r="M16" i="6" s="1"/>
  <c r="J17" i="6"/>
  <c r="K17" i="6" s="1"/>
  <c r="L17" i="6" s="1"/>
  <c r="M17" i="6" s="1"/>
  <c r="J18" i="6"/>
  <c r="K18" i="6" s="1"/>
  <c r="L18" i="6" s="1"/>
  <c r="M18" i="6" s="1"/>
  <c r="J19" i="6"/>
  <c r="K19" i="6" s="1"/>
  <c r="L19" i="6" s="1"/>
  <c r="M19" i="6" s="1"/>
  <c r="H26" i="6"/>
  <c r="J34" i="6"/>
  <c r="K34" i="6" s="1"/>
  <c r="L34" i="6" s="1"/>
  <c r="M34" i="6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W36" i="5"/>
  <c r="E233" i="5" s="1"/>
  <c r="W56" i="5"/>
  <c r="E241" i="5" s="1"/>
  <c r="W187" i="5"/>
  <c r="V241" i="5" s="1"/>
  <c r="W197" i="5"/>
  <c r="V245" i="5" s="1"/>
  <c r="Q121" i="5"/>
  <c r="V229" i="5" s="1"/>
  <c r="W81" i="5"/>
  <c r="E245" i="5" s="1"/>
  <c r="W102" i="5"/>
  <c r="E249" i="5" s="1"/>
  <c r="V142" i="5"/>
  <c r="V233" i="5" s="1"/>
  <c r="S237" i="5"/>
  <c r="S241" i="5"/>
  <c r="S245" i="5"/>
  <c r="S249" i="5"/>
  <c r="W269" i="5"/>
  <c r="W270" i="5"/>
  <c r="W271" i="5"/>
  <c r="S272" i="5"/>
  <c r="W272" i="5"/>
  <c r="S273" i="5"/>
  <c r="W273" i="5"/>
  <c r="Z27" i="4"/>
  <c r="AA27" i="4"/>
  <c r="L38" i="4"/>
  <c r="L39" i="4"/>
  <c r="L40" i="4"/>
  <c r="L41" i="4"/>
  <c r="L42" i="4"/>
  <c r="L43" i="4"/>
  <c r="L44" i="4"/>
  <c r="L45" i="4"/>
  <c r="L46" i="4"/>
  <c r="L47" i="4"/>
  <c r="L48" i="4"/>
  <c r="L49" i="4"/>
  <c r="S128" i="5" l="1"/>
  <c r="T128" i="5" s="1"/>
  <c r="U128" i="5" s="1"/>
  <c r="S131" i="5"/>
  <c r="T131" i="5" s="1"/>
  <c r="U131" i="5" s="1"/>
  <c r="V131" i="5" s="1"/>
  <c r="S130" i="5"/>
  <c r="T130" i="5" s="1"/>
  <c r="U130" i="5" s="1"/>
  <c r="V130" i="5" s="1"/>
  <c r="M94" i="5"/>
  <c r="N94" i="5" s="1"/>
  <c r="O94" i="5" s="1"/>
  <c r="P94" i="5" s="1"/>
  <c r="S129" i="5"/>
  <c r="T129" i="5" s="1"/>
  <c r="U129" i="5" s="1"/>
  <c r="V129" i="5" s="1"/>
  <c r="M92" i="5"/>
  <c r="N92" i="5" s="1"/>
  <c r="O92" i="5" s="1"/>
  <c r="P92" i="5" s="1"/>
  <c r="O160" i="5"/>
  <c r="P160" i="5" s="1"/>
  <c r="X174" i="5" s="1"/>
  <c r="W237" i="5" s="1"/>
  <c r="O88" i="5"/>
  <c r="P88" i="5" s="1"/>
  <c r="M91" i="5"/>
  <c r="N91" i="5" s="1"/>
  <c r="O91" i="5" s="1"/>
  <c r="P91" i="5" s="1"/>
  <c r="M90" i="5"/>
  <c r="N90" i="5" s="1"/>
  <c r="O90" i="5" s="1"/>
  <c r="P90" i="5" s="1"/>
  <c r="M89" i="5"/>
  <c r="N89" i="5" s="1"/>
  <c r="O89" i="5" s="1"/>
  <c r="P89" i="5" s="1"/>
  <c r="S136" i="5"/>
  <c r="T136" i="5" s="1"/>
  <c r="U136" i="5" s="1"/>
  <c r="V136" i="5" s="1"/>
  <c r="M93" i="5"/>
  <c r="N93" i="5" s="1"/>
  <c r="O93" i="5" s="1"/>
  <c r="P93" i="5" s="1"/>
  <c r="S135" i="5"/>
  <c r="T135" i="5" s="1"/>
  <c r="U135" i="5" s="1"/>
  <c r="V135" i="5" s="1"/>
  <c r="S134" i="5"/>
  <c r="T134" i="5" s="1"/>
  <c r="U134" i="5" s="1"/>
  <c r="V134" i="5" s="1"/>
  <c r="I179" i="5"/>
  <c r="J179" i="5" s="1"/>
  <c r="X187" i="5" s="1"/>
  <c r="W241" i="5" s="1"/>
  <c r="S133" i="5"/>
  <c r="T133" i="5" s="1"/>
  <c r="U133" i="5" s="1"/>
  <c r="V133" i="5" s="1"/>
  <c r="S132" i="5"/>
  <c r="T132" i="5" s="1"/>
  <c r="U132" i="5" s="1"/>
  <c r="V132" i="5" s="1"/>
  <c r="I203" i="5"/>
  <c r="J203" i="5" s="1"/>
  <c r="X207" i="5" s="1"/>
  <c r="O61" i="5"/>
  <c r="P61" i="5" s="1"/>
  <c r="J45" i="5"/>
  <c r="X56" i="5" s="1"/>
  <c r="F241" i="5" s="1"/>
  <c r="I107" i="5"/>
  <c r="J107" i="5" s="1"/>
  <c r="R121" i="5" s="1"/>
  <c r="W229" i="5" s="1"/>
  <c r="I193" i="5"/>
  <c r="J193" i="5" s="1"/>
  <c r="X197" i="5" s="1"/>
  <c r="W245" i="5" s="1"/>
  <c r="I214" i="5"/>
  <c r="J214" i="5" s="1"/>
  <c r="X218" i="5" s="1"/>
  <c r="F253" i="5" s="1"/>
  <c r="I22" i="5"/>
  <c r="J22" i="5" s="1"/>
  <c r="X36" i="5" s="1"/>
  <c r="F233" i="5" s="1"/>
  <c r="I11" i="4"/>
  <c r="J11" i="4" s="1"/>
  <c r="U27" i="4" s="1"/>
  <c r="F229" i="5" s="1"/>
  <c r="D261" i="5" s="1"/>
  <c r="T24" i="6"/>
  <c r="T127" i="5"/>
  <c r="J27" i="6"/>
  <c r="K27" i="6" s="1"/>
  <c r="L27" i="6" s="1"/>
  <c r="M27" i="6" s="1"/>
  <c r="I27" i="6"/>
  <c r="I28" i="6"/>
  <c r="J28" i="6"/>
  <c r="K28" i="6" s="1"/>
  <c r="L28" i="6" s="1"/>
  <c r="M28" i="6" s="1"/>
  <c r="H24" i="6"/>
  <c r="I24" i="6"/>
  <c r="J24" i="6"/>
  <c r="K24" i="6" s="1"/>
  <c r="L24" i="6" s="1"/>
  <c r="M24" i="6" s="1"/>
  <c r="H20" i="6"/>
  <c r="I20" i="6"/>
  <c r="J20" i="6"/>
  <c r="K20" i="6" s="1"/>
  <c r="L20" i="6" s="1"/>
  <c r="M20" i="6" s="1"/>
  <c r="I30" i="6"/>
  <c r="J30" i="6"/>
  <c r="K30" i="6" s="1"/>
  <c r="L30" i="6" s="1"/>
  <c r="M30" i="6" s="1"/>
  <c r="H30" i="6"/>
  <c r="J22" i="6"/>
  <c r="K22" i="6" s="1"/>
  <c r="L22" i="6" s="1"/>
  <c r="M22" i="6" s="1"/>
  <c r="H22" i="6"/>
  <c r="I22" i="6"/>
  <c r="J31" i="6"/>
  <c r="K31" i="6" s="1"/>
  <c r="L31" i="6" s="1"/>
  <c r="M31" i="6" s="1"/>
  <c r="I31" i="6"/>
  <c r="H31" i="6"/>
  <c r="J23" i="6"/>
  <c r="K23" i="6" s="1"/>
  <c r="L23" i="6" s="1"/>
  <c r="M23" i="6" s="1"/>
  <c r="I23" i="6"/>
  <c r="H32" i="6"/>
  <c r="J32" i="6"/>
  <c r="K32" i="6" s="1"/>
  <c r="L32" i="6" s="1"/>
  <c r="M32" i="6" s="1"/>
  <c r="H33" i="6"/>
  <c r="I33" i="6"/>
  <c r="J33" i="6"/>
  <c r="K33" i="6" s="1"/>
  <c r="L33" i="6" s="1"/>
  <c r="M33" i="6" s="1"/>
  <c r="I29" i="6"/>
  <c r="J29" i="6"/>
  <c r="K29" i="6" s="1"/>
  <c r="L29" i="6" s="1"/>
  <c r="M29" i="6" s="1"/>
  <c r="I25" i="6"/>
  <c r="J25" i="6"/>
  <c r="K25" i="6" s="1"/>
  <c r="L25" i="6" s="1"/>
  <c r="M25" i="6" s="1"/>
  <c r="H21" i="6"/>
  <c r="J21" i="6"/>
  <c r="K21" i="6" s="1"/>
  <c r="L21" i="6" s="1"/>
  <c r="M21" i="6" s="1"/>
  <c r="I21" i="6"/>
  <c r="J13" i="6"/>
  <c r="K13" i="6" s="1"/>
  <c r="L13" i="6" s="1"/>
  <c r="M13" i="6" s="1"/>
  <c r="I13" i="6"/>
  <c r="H13" i="6"/>
  <c r="S233" i="5"/>
  <c r="J26" i="6"/>
  <c r="K26" i="6" s="1"/>
  <c r="L26" i="6" s="1"/>
  <c r="M26" i="6" s="1"/>
  <c r="I26" i="6"/>
  <c r="S229" i="5"/>
  <c r="W249" i="5"/>
  <c r="V128" i="5"/>
  <c r="F245" i="5"/>
  <c r="J9" i="6"/>
  <c r="K9" i="6" s="1"/>
  <c r="L9" i="6" s="1"/>
  <c r="M9" i="6" s="1"/>
  <c r="I9" i="6"/>
  <c r="H9" i="6"/>
  <c r="H5" i="6"/>
  <c r="T25" i="6"/>
  <c r="I32" i="6"/>
  <c r="H28" i="6"/>
  <c r="H11" i="6"/>
  <c r="I11" i="6"/>
  <c r="H25" i="6"/>
  <c r="I17" i="6"/>
  <c r="H17" i="6"/>
  <c r="I8" i="6"/>
  <c r="H8" i="6"/>
  <c r="H19" i="6"/>
  <c r="I19" i="6"/>
  <c r="H15" i="6"/>
  <c r="I15" i="6"/>
  <c r="H12" i="6"/>
  <c r="I12" i="6"/>
  <c r="I34" i="6"/>
  <c r="H34" i="6"/>
  <c r="H16" i="6"/>
  <c r="I16" i="6"/>
  <c r="I10" i="6"/>
  <c r="H10" i="6"/>
  <c r="I7" i="6"/>
  <c r="H7" i="6"/>
  <c r="H18" i="6"/>
  <c r="I18" i="6"/>
  <c r="I14" i="6"/>
  <c r="H14" i="6"/>
  <c r="H27" i="6"/>
  <c r="H23" i="6"/>
  <c r="H29" i="6"/>
  <c r="T23" i="6"/>
  <c r="T26" i="6" s="1"/>
  <c r="H6" i="6"/>
  <c r="I6" i="6"/>
  <c r="I5" i="6"/>
  <c r="T32" i="4"/>
  <c r="E229" i="5"/>
  <c r="T30" i="4"/>
  <c r="T33" i="4" s="1"/>
  <c r="X102" i="5" l="1"/>
  <c r="F249" i="5" s="1"/>
  <c r="U127" i="5"/>
  <c r="V127" i="5" s="1"/>
  <c r="W142" i="5" s="1"/>
  <c r="W233" i="5" s="1"/>
  <c r="K5" i="6"/>
  <c r="L5" i="6" s="1"/>
  <c r="M5" i="6" s="1"/>
  <c r="U21" i="6" s="1"/>
  <c r="F237" i="5" s="1"/>
  <c r="D263" i="5" l="1"/>
</calcChain>
</file>

<file path=xl/sharedStrings.xml><?xml version="1.0" encoding="utf-8"?>
<sst xmlns="http://schemas.openxmlformats.org/spreadsheetml/2006/main" count="299" uniqueCount="94">
  <si>
    <r>
      <t>AIR</t>
    </r>
    <r>
      <rPr>
        <sz val="48"/>
        <color indexed="10"/>
        <rFont val="Arial"/>
        <family val="2"/>
      </rPr>
      <t>K</t>
    </r>
    <r>
      <rPr>
        <sz val="48"/>
        <rFont val="Arial"/>
        <family val="2"/>
      </rPr>
      <t xml:space="preserve">ON </t>
    </r>
  </si>
  <si>
    <t>METAL SL</t>
  </si>
  <si>
    <t>CÁLCULO DE MEDICIONES Y PRESUPUESTOS</t>
  </si>
  <si>
    <t>EMPRESA</t>
  </si>
  <si>
    <t>REF.</t>
  </si>
  <si>
    <t>Fecha:</t>
  </si>
  <si>
    <t>Conducto recto</t>
  </si>
  <si>
    <t>A</t>
  </si>
  <si>
    <t>B</t>
  </si>
  <si>
    <t>Long.</t>
  </si>
  <si>
    <t>Unid.</t>
  </si>
  <si>
    <t>Info.</t>
  </si>
  <si>
    <t>FORM.</t>
  </si>
  <si>
    <t>m2</t>
  </si>
  <si>
    <t>m.l metu</t>
  </si>
  <si>
    <t>M2=(2(A+B))*(L+UT)UDS</t>
  </si>
  <si>
    <t>conductos</t>
  </si>
  <si>
    <t>piezas</t>
  </si>
  <si>
    <t>TOTALES</t>
  </si>
  <si>
    <t>TOTAL PIEZAS</t>
  </si>
  <si>
    <t xml:space="preserve">       total m.l metu</t>
  </si>
  <si>
    <t>escuadras</t>
  </si>
  <si>
    <t>grapas</t>
  </si>
  <si>
    <t>bulete</t>
  </si>
  <si>
    <t xml:space="preserve">METAL SL </t>
  </si>
  <si>
    <t>Codo y codo reducido</t>
  </si>
  <si>
    <t>radio</t>
  </si>
  <si>
    <t>radio 1</t>
  </si>
  <si>
    <t>Grados</t>
  </si>
  <si>
    <t>s: CIRCUNFERENCIA</t>
  </si>
  <si>
    <t>LONG. CIRC. EXTERIOR</t>
  </si>
  <si>
    <t>M.L Metu</t>
  </si>
  <si>
    <t>M2=(2(A+B))*(ENVOLVENTE+UT)*UDS</t>
  </si>
  <si>
    <t>Total m.l metu</t>
  </si>
  <si>
    <t>burlete</t>
  </si>
  <si>
    <t>CÁLCULO DE MEDICIONES NORMA UNE 100716:2012</t>
  </si>
  <si>
    <t>Reducciones</t>
  </si>
  <si>
    <t>M2=(2(A+B))*(L+UT)*UDS</t>
  </si>
  <si>
    <t>Desvíos</t>
  </si>
  <si>
    <t>C</t>
  </si>
  <si>
    <t>M2=(2(A+B))*(L+UT(C/2))*UDS</t>
  </si>
  <si>
    <t>Bifurcación</t>
  </si>
  <si>
    <t>A2</t>
  </si>
  <si>
    <t>B2</t>
  </si>
  <si>
    <t>Radio</t>
  </si>
  <si>
    <t>L</t>
  </si>
  <si>
    <t>Grad</t>
  </si>
  <si>
    <t>Unid</t>
  </si>
  <si>
    <r>
      <t>M2=(2(A</t>
    </r>
    <r>
      <rPr>
        <b/>
        <vertAlign val="subscript"/>
        <sz val="6"/>
        <color rgb="FF444444"/>
        <rFont val="Times New Roman"/>
        <family val="1"/>
      </rPr>
      <t>1</t>
    </r>
    <r>
      <rPr>
        <b/>
        <sz val="9"/>
        <color rgb="FF444444"/>
        <rFont val="Arial"/>
        <family val="2"/>
      </rPr>
      <t>+B</t>
    </r>
    <r>
      <rPr>
        <b/>
        <vertAlign val="subscript"/>
        <sz val="6"/>
        <color rgb="FF444444"/>
        <rFont val="Times New Roman"/>
        <family val="1"/>
      </rPr>
      <t>1</t>
    </r>
    <r>
      <rPr>
        <b/>
        <sz val="9"/>
        <color rgb="FF444444"/>
        <rFont val="Arial"/>
        <family val="2"/>
      </rPr>
      <t>))*(L</t>
    </r>
    <r>
      <rPr>
        <b/>
        <vertAlign val="subscript"/>
        <sz val="6"/>
        <color rgb="FF444444"/>
        <rFont val="Times New Roman"/>
        <family val="1"/>
      </rPr>
      <t>1</t>
    </r>
    <r>
      <rPr>
        <b/>
        <sz val="9"/>
        <color rgb="FF444444"/>
        <rFont val="Arial"/>
        <family val="2"/>
      </rPr>
      <t>+UT)+(2(A</t>
    </r>
    <r>
      <rPr>
        <b/>
        <vertAlign val="subscript"/>
        <sz val="6"/>
        <color rgb="FF444444"/>
        <rFont val="Times New Roman"/>
        <family val="1"/>
      </rPr>
      <t>2</t>
    </r>
    <r>
      <rPr>
        <b/>
        <sz val="9"/>
        <color rgb="FF444444"/>
        <rFont val="Arial"/>
        <family val="2"/>
      </rPr>
      <t>+B</t>
    </r>
    <r>
      <rPr>
        <b/>
        <vertAlign val="subscript"/>
        <sz val="6"/>
        <color rgb="FF444444"/>
        <rFont val="Times New Roman"/>
        <family val="1"/>
      </rPr>
      <t>2</t>
    </r>
    <r>
      <rPr>
        <b/>
        <sz val="9"/>
        <color rgb="FF444444"/>
        <rFont val="Arial"/>
        <family val="2"/>
      </rPr>
      <t>))*(L</t>
    </r>
    <r>
      <rPr>
        <b/>
        <vertAlign val="subscript"/>
        <sz val="6"/>
        <color rgb="FF444444"/>
        <rFont val="Times New Roman"/>
        <family val="1"/>
      </rPr>
      <t>2</t>
    </r>
    <r>
      <rPr>
        <b/>
        <sz val="9"/>
        <color rgb="FF444444"/>
        <rFont val="Arial"/>
        <family val="2"/>
      </rPr>
      <t>+UT)*UDS</t>
    </r>
  </si>
  <si>
    <t>DOBLE BIFURCACIÓN</t>
  </si>
  <si>
    <t>Radio1</t>
  </si>
  <si>
    <t>Radio2</t>
  </si>
  <si>
    <t>Codo recto</t>
  </si>
  <si>
    <t>D</t>
  </si>
  <si>
    <t>M2=(2(A+B))*(C+D+UT)*UDS</t>
  </si>
  <si>
    <t>TRIPLE BIFURCACIÓN</t>
  </si>
  <si>
    <t>A3</t>
  </si>
  <si>
    <t>B3</t>
  </si>
  <si>
    <r>
      <t>M2=(2(A</t>
    </r>
    <r>
      <rPr>
        <b/>
        <vertAlign val="subscript"/>
        <sz val="6"/>
        <color rgb="FF444444"/>
        <rFont val="Times New Roman"/>
        <family val="1"/>
      </rPr>
      <t>1</t>
    </r>
    <r>
      <rPr>
        <b/>
        <sz val="9"/>
        <color rgb="FF444444"/>
        <rFont val="Arial"/>
        <family val="2"/>
      </rPr>
      <t>+B</t>
    </r>
    <r>
      <rPr>
        <b/>
        <vertAlign val="subscript"/>
        <sz val="6"/>
        <color rgb="FF444444"/>
        <rFont val="Times New Roman"/>
        <family val="1"/>
      </rPr>
      <t>1</t>
    </r>
    <r>
      <rPr>
        <b/>
        <sz val="9"/>
        <color rgb="FF444444"/>
        <rFont val="Arial"/>
        <family val="2"/>
      </rPr>
      <t>))*(L</t>
    </r>
    <r>
      <rPr>
        <b/>
        <vertAlign val="subscript"/>
        <sz val="6"/>
        <color rgb="FF444444"/>
        <rFont val="Times New Roman"/>
        <family val="1"/>
      </rPr>
      <t>1</t>
    </r>
    <r>
      <rPr>
        <b/>
        <sz val="9"/>
        <color rgb="FF444444"/>
        <rFont val="Arial"/>
        <family val="2"/>
      </rPr>
      <t>+UT)+(2(A</t>
    </r>
    <r>
      <rPr>
        <b/>
        <vertAlign val="subscript"/>
        <sz val="6"/>
        <color rgb="FF444444"/>
        <rFont val="Times New Roman"/>
        <family val="1"/>
      </rPr>
      <t>2</t>
    </r>
    <r>
      <rPr>
        <b/>
        <sz val="9"/>
        <color rgb="FF444444"/>
        <rFont val="Arial"/>
        <family val="2"/>
      </rPr>
      <t>+B</t>
    </r>
    <r>
      <rPr>
        <b/>
        <vertAlign val="subscript"/>
        <sz val="6"/>
        <color rgb="FF444444"/>
        <rFont val="Times New Roman"/>
        <family val="1"/>
      </rPr>
      <t>2</t>
    </r>
    <r>
      <rPr>
        <b/>
        <sz val="9"/>
        <color rgb="FF444444"/>
        <rFont val="Arial"/>
        <family val="2"/>
      </rPr>
      <t>))*(L</t>
    </r>
    <r>
      <rPr>
        <b/>
        <vertAlign val="subscript"/>
        <sz val="6"/>
        <color rgb="FF444444"/>
        <rFont val="Times New Roman"/>
        <family val="1"/>
      </rPr>
      <t>2</t>
    </r>
    <r>
      <rPr>
        <b/>
        <sz val="9"/>
        <color rgb="FF444444"/>
        <rFont val="Arial"/>
        <family val="2"/>
      </rPr>
      <t>+UT)+(2(A</t>
    </r>
    <r>
      <rPr>
        <b/>
        <vertAlign val="subscript"/>
        <sz val="6"/>
        <color rgb="FF444444"/>
        <rFont val="Times New Roman"/>
        <family val="1"/>
      </rPr>
      <t>3</t>
    </r>
    <r>
      <rPr>
        <b/>
        <sz val="9"/>
        <color rgb="FF444444"/>
        <rFont val="Arial"/>
        <family val="2"/>
      </rPr>
      <t>+B</t>
    </r>
    <r>
      <rPr>
        <b/>
        <vertAlign val="subscript"/>
        <sz val="6"/>
        <color rgb="FF444444"/>
        <rFont val="Times New Roman"/>
        <family val="1"/>
      </rPr>
      <t>3</t>
    </r>
    <r>
      <rPr>
        <b/>
        <sz val="9"/>
        <color rgb="FF444444"/>
        <rFont val="Arial"/>
        <family val="2"/>
      </rPr>
      <t>))*(L</t>
    </r>
    <r>
      <rPr>
        <b/>
        <vertAlign val="subscript"/>
        <sz val="6"/>
        <color rgb="FF444444"/>
        <rFont val="Times New Roman"/>
        <family val="1"/>
      </rPr>
      <t>3</t>
    </r>
    <r>
      <rPr>
        <b/>
        <sz val="9"/>
        <color rgb="FF444444"/>
        <rFont val="Arial"/>
        <family val="2"/>
      </rPr>
      <t>+UT)*UDS</t>
    </r>
  </si>
  <si>
    <t>Pantalón</t>
  </si>
  <si>
    <t>Pico Flauta</t>
  </si>
  <si>
    <t>Info</t>
  </si>
  <si>
    <t>Zapato</t>
  </si>
  <si>
    <t>long</t>
  </si>
  <si>
    <t>Vierte aguas</t>
  </si>
  <si>
    <t>M2=(A+B)*3*UDS</t>
  </si>
  <si>
    <t>M2=(((A+B)*L)*3)*UDS</t>
  </si>
  <si>
    <t>Tapas</t>
  </si>
  <si>
    <t>info</t>
  </si>
  <si>
    <t>M2=(A+B)*0,8*UDS</t>
  </si>
  <si>
    <t>CONDUCTO RECTO</t>
  </si>
  <si>
    <t>CODO RECTO</t>
  </si>
  <si>
    <t>REDUCCION</t>
  </si>
  <si>
    <t>TRIPLE BIFURCACION</t>
  </si>
  <si>
    <t>CODO</t>
  </si>
  <si>
    <t>PANTALÓN</t>
  </si>
  <si>
    <t>DESVIO</t>
  </si>
  <si>
    <t>PICO FLAUTA</t>
  </si>
  <si>
    <t>BIFURCACION</t>
  </si>
  <si>
    <t>ZAPATO</t>
  </si>
  <si>
    <t>DOBLE BIFURCACION</t>
  </si>
  <si>
    <t>VIERTE AGUAS</t>
  </si>
  <si>
    <t>TAPA</t>
  </si>
  <si>
    <t>M2</t>
  </si>
  <si>
    <t>CONDUCTO</t>
  </si>
  <si>
    <t>PIEZA</t>
  </si>
  <si>
    <t>OBSERVACIONES:</t>
  </si>
  <si>
    <t>TAPAS</t>
  </si>
  <si>
    <t>ANCHO</t>
  </si>
  <si>
    <t>LARGO</t>
  </si>
  <si>
    <t>FORM</t>
  </si>
  <si>
    <t>UNID</t>
  </si>
  <si>
    <t xml:space="preserve">m2 de las tapas no van sumados al total de m2 </t>
  </si>
  <si>
    <t xml:space="preserve">de piezas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</si>
</sst>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\-mmm\-yyyy"/>
  </numFmts>
  <fonts count="4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i/>
      <sz val="20"/>
      <color indexed="51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48"/>
      <name val="Arial"/>
      <family val="2"/>
    </font>
    <font>
      <sz val="48"/>
      <color indexed="10"/>
      <name val="Arial"/>
      <family val="2"/>
    </font>
    <font>
      <sz val="22"/>
      <color rgb="FF0070C0"/>
      <name val="Arial"/>
      <family val="2"/>
    </font>
    <font>
      <sz val="20"/>
      <color rgb="FF0070C0"/>
      <name val="Arial"/>
      <family val="2"/>
    </font>
    <font>
      <sz val="10"/>
      <color theme="0" tint="-0.34998626667073579"/>
      <name val="Arial"/>
      <family val="2"/>
    </font>
    <font>
      <b/>
      <sz val="9"/>
      <color rgb="FF444444"/>
      <name val="Arial"/>
      <family val="2"/>
    </font>
    <font>
      <b/>
      <vertAlign val="subscript"/>
      <sz val="6"/>
      <color rgb="FF44444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04">
    <xf numFmtId="0" fontId="0" fillId="0" borderId="0" xfId="0"/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165" fontId="0" fillId="24" borderId="0" xfId="0" applyNumberForma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 locked="0"/>
    </xf>
    <xf numFmtId="2" fontId="30" fillId="24" borderId="13" xfId="0" applyNumberFormat="1" applyFont="1" applyFill="1" applyBorder="1" applyAlignment="1">
      <alignment horizontal="center" vertical="center"/>
    </xf>
    <xf numFmtId="2" fontId="29" fillId="27" borderId="13" xfId="0" applyNumberFormat="1" applyFont="1" applyFill="1" applyBorder="1" applyAlignment="1">
      <alignment horizontal="center" vertical="center"/>
    </xf>
    <xf numFmtId="2" fontId="29" fillId="24" borderId="0" xfId="0" applyNumberFormat="1" applyFont="1" applyFill="1" applyAlignment="1">
      <alignment horizontal="center" vertical="center"/>
    </xf>
    <xf numFmtId="0" fontId="30" fillId="28" borderId="13" xfId="0" applyFont="1" applyFill="1" applyBorder="1" applyAlignment="1">
      <alignment horizontal="center" vertical="center"/>
    </xf>
    <xf numFmtId="0" fontId="30" fillId="24" borderId="15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22" fillId="29" borderId="17" xfId="0" applyFont="1" applyFill="1" applyBorder="1" applyAlignment="1">
      <alignment vertical="center"/>
    </xf>
    <xf numFmtId="0" fontId="22" fillId="29" borderId="18" xfId="0" applyFont="1" applyFill="1" applyBorder="1" applyAlignment="1">
      <alignment vertical="center"/>
    </xf>
    <xf numFmtId="0" fontId="31" fillId="30" borderId="18" xfId="0" applyFont="1" applyFill="1" applyBorder="1" applyAlignment="1">
      <alignment vertical="center"/>
    </xf>
    <xf numFmtId="0" fontId="31" fillId="29" borderId="18" xfId="0" applyFont="1" applyFill="1" applyBorder="1" applyAlignment="1">
      <alignment vertical="center"/>
    </xf>
    <xf numFmtId="0" fontId="27" fillId="29" borderId="19" xfId="0" applyFont="1" applyFill="1" applyBorder="1" applyAlignment="1">
      <alignment horizontal="center" vertical="center"/>
    </xf>
    <xf numFmtId="0" fontId="27" fillId="29" borderId="2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2" fontId="30" fillId="0" borderId="22" xfId="0" applyNumberFormat="1" applyFont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 locked="0"/>
    </xf>
    <xf numFmtId="2" fontId="30" fillId="24" borderId="0" xfId="0" applyNumberFormat="1" applyFont="1" applyFill="1" applyAlignment="1">
      <alignment horizontal="center" vertical="center"/>
    </xf>
    <xf numFmtId="0" fontId="22" fillId="29" borderId="19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2" fontId="30" fillId="24" borderId="25" xfId="0" applyNumberFormat="1" applyFont="1" applyFill="1" applyBorder="1" applyAlignment="1">
      <alignment horizontal="center" vertical="center"/>
    </xf>
    <xf numFmtId="2" fontId="30" fillId="24" borderId="26" xfId="0" applyNumberFormat="1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2" fontId="30" fillId="24" borderId="24" xfId="0" applyNumberFormat="1" applyFont="1" applyFill="1" applyBorder="1" applyAlignment="1">
      <alignment horizontal="center" vertical="center"/>
    </xf>
    <xf numFmtId="2" fontId="30" fillId="24" borderId="27" xfId="0" applyNumberFormat="1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2" fontId="30" fillId="24" borderId="22" xfId="0" applyNumberFormat="1" applyFont="1" applyFill="1" applyBorder="1" applyAlignment="1">
      <alignment horizontal="center" vertical="center"/>
    </xf>
    <xf numFmtId="0" fontId="27" fillId="31" borderId="19" xfId="0" applyFont="1" applyFill="1" applyBorder="1" applyAlignment="1">
      <alignment horizontal="center" vertical="center"/>
    </xf>
    <xf numFmtId="0" fontId="27" fillId="31" borderId="20" xfId="0" applyFont="1" applyFill="1" applyBorder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27" fillId="32" borderId="19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27" fillId="26" borderId="20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2" fontId="30" fillId="24" borderId="19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2" fontId="30" fillId="0" borderId="31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5" fillId="0" borderId="0" xfId="0" applyFont="1"/>
    <xf numFmtId="0" fontId="0" fillId="26" borderId="13" xfId="0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7" fillId="24" borderId="13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36" fillId="28" borderId="0" xfId="0" applyFont="1" applyFill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22" fillId="38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24" borderId="0" xfId="0" applyFont="1" applyFill="1" applyAlignment="1" applyProtection="1">
      <alignment horizontal="center" vertical="center"/>
      <protection locked="0"/>
    </xf>
    <xf numFmtId="0" fontId="0" fillId="39" borderId="0" xfId="0" applyFill="1" applyAlignment="1">
      <alignment horizontal="center" vertical="center"/>
    </xf>
    <xf numFmtId="0" fontId="37" fillId="39" borderId="0" xfId="0" applyFont="1" applyFill="1" applyAlignment="1">
      <alignment horizontal="center" vertical="center"/>
    </xf>
    <xf numFmtId="0" fontId="39" fillId="39" borderId="0" xfId="0" applyFont="1" applyFill="1" applyAlignment="1">
      <alignment horizontal="center"/>
    </xf>
    <xf numFmtId="0" fontId="20" fillId="40" borderId="18" xfId="0" applyFont="1" applyFill="1" applyBorder="1" applyAlignment="1">
      <alignment vertical="center"/>
    </xf>
    <xf numFmtId="0" fontId="20" fillId="40" borderId="32" xfId="0" applyFont="1" applyFill="1" applyBorder="1" applyAlignment="1">
      <alignment vertical="center"/>
    </xf>
    <xf numFmtId="0" fontId="40" fillId="39" borderId="0" xfId="0" applyFont="1" applyFill="1" applyAlignment="1">
      <alignment horizontal="center"/>
    </xf>
    <xf numFmtId="0" fontId="41" fillId="39" borderId="0" xfId="0" applyFont="1" applyFill="1"/>
    <xf numFmtId="0" fontId="22" fillId="38" borderId="33" xfId="0" applyFont="1" applyFill="1" applyBorder="1" applyAlignment="1">
      <alignment horizontal="center" vertical="center"/>
    </xf>
    <xf numFmtId="0" fontId="0" fillId="38" borderId="18" xfId="0" applyFill="1" applyBorder="1" applyAlignment="1">
      <alignment vertical="center"/>
    </xf>
    <xf numFmtId="0" fontId="0" fillId="38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30" fillId="41" borderId="0" xfId="0" applyFont="1" applyFill="1" applyAlignment="1">
      <alignment horizontal="center" vertical="center"/>
    </xf>
    <xf numFmtId="2" fontId="30" fillId="41" borderId="0" xfId="0" applyNumberFormat="1" applyFont="1" applyFill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41" borderId="0" xfId="0" applyFill="1"/>
    <xf numFmtId="49" fontId="0" fillId="41" borderId="0" xfId="0" applyNumberFormat="1" applyFill="1" applyAlignment="1">
      <alignment horizontal="center" vertical="center"/>
    </xf>
    <xf numFmtId="0" fontId="35" fillId="41" borderId="0" xfId="0" applyFont="1" applyFill="1"/>
    <xf numFmtId="0" fontId="30" fillId="41" borderId="11" xfId="0" applyFont="1" applyFill="1" applyBorder="1" applyAlignment="1">
      <alignment horizontal="center" vertical="center"/>
    </xf>
    <xf numFmtId="0" fontId="35" fillId="41" borderId="0" xfId="0" applyFont="1" applyFill="1" applyAlignment="1">
      <alignment horizontal="center" vertical="center"/>
    </xf>
    <xf numFmtId="0" fontId="20" fillId="41" borderId="0" xfId="0" applyFont="1" applyFill="1" applyAlignment="1">
      <alignment vertical="center"/>
    </xf>
    <xf numFmtId="0" fontId="21" fillId="41" borderId="0" xfId="0" applyFont="1" applyFill="1" applyAlignment="1">
      <alignment horizontal="center" vertical="center"/>
    </xf>
    <xf numFmtId="165" fontId="0" fillId="41" borderId="0" xfId="0" applyNumberFormat="1" applyFill="1" applyAlignment="1" applyProtection="1">
      <alignment vertical="center"/>
      <protection locked="0"/>
    </xf>
    <xf numFmtId="165" fontId="0" fillId="41" borderId="0" xfId="0" applyNumberFormat="1" applyFill="1" applyAlignment="1">
      <alignment horizontal="center" vertical="center"/>
    </xf>
    <xf numFmtId="0" fontId="42" fillId="0" borderId="0" xfId="0" applyFont="1"/>
    <xf numFmtId="0" fontId="24" fillId="24" borderId="0" xfId="0" applyFont="1" applyFill="1" applyAlignment="1">
      <alignment horizontal="center" vertical="center"/>
    </xf>
    <xf numFmtId="0" fontId="27" fillId="24" borderId="48" xfId="0" applyFont="1" applyFill="1" applyBorder="1" applyAlignment="1">
      <alignment horizontal="center" vertical="center"/>
    </xf>
    <xf numFmtId="2" fontId="30" fillId="24" borderId="38" xfId="0" applyNumberFormat="1" applyFont="1" applyFill="1" applyBorder="1" applyAlignment="1">
      <alignment horizontal="center" vertical="center"/>
    </xf>
    <xf numFmtId="0" fontId="27" fillId="39" borderId="0" xfId="0" applyFont="1" applyFill="1" applyAlignment="1" applyProtection="1">
      <alignment horizontal="center" vertical="center"/>
      <protection locked="0"/>
    </xf>
    <xf numFmtId="0" fontId="27" fillId="39" borderId="0" xfId="0" applyFont="1" applyFill="1" applyAlignment="1">
      <alignment horizontal="center" vertical="center"/>
    </xf>
    <xf numFmtId="0" fontId="30" fillId="39" borderId="0" xfId="0" applyFont="1" applyFill="1" applyAlignment="1" applyProtection="1">
      <alignment horizontal="center" vertical="center"/>
      <protection locked="0"/>
    </xf>
    <xf numFmtId="0" fontId="30" fillId="39" borderId="0" xfId="0" applyFont="1" applyFill="1" applyAlignment="1">
      <alignment horizontal="center" vertical="center"/>
    </xf>
    <xf numFmtId="0" fontId="30" fillId="24" borderId="25" xfId="0" applyFont="1" applyFill="1" applyBorder="1" applyAlignment="1" applyProtection="1">
      <alignment horizontal="center" vertical="center"/>
      <protection locked="0"/>
    </xf>
    <xf numFmtId="0" fontId="30" fillId="24" borderId="29" xfId="0" applyFont="1" applyFill="1" applyBorder="1" applyAlignment="1" applyProtection="1">
      <alignment horizontal="center" vertical="center"/>
      <protection locked="0"/>
    </xf>
    <xf numFmtId="0" fontId="27" fillId="24" borderId="26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 locked="0"/>
    </xf>
    <xf numFmtId="0" fontId="30" fillId="35" borderId="22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center" vertical="center"/>
    </xf>
    <xf numFmtId="2" fontId="30" fillId="24" borderId="49" xfId="0" applyNumberFormat="1" applyFont="1" applyFill="1" applyBorder="1" applyAlignment="1">
      <alignment horizontal="center" vertical="center"/>
    </xf>
    <xf numFmtId="2" fontId="30" fillId="24" borderId="36" xfId="0" applyNumberFormat="1" applyFont="1" applyFill="1" applyBorder="1" applyAlignment="1">
      <alignment horizontal="center" vertical="center"/>
    </xf>
    <xf numFmtId="2" fontId="30" fillId="24" borderId="50" xfId="0" applyNumberFormat="1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/>
    </xf>
    <xf numFmtId="0" fontId="22" fillId="29" borderId="33" xfId="0" applyFont="1" applyFill="1" applyBorder="1" applyAlignment="1">
      <alignment horizontal="center" vertical="center"/>
    </xf>
    <xf numFmtId="0" fontId="30" fillId="42" borderId="14" xfId="0" applyFont="1" applyFill="1" applyBorder="1" applyAlignment="1" applyProtection="1">
      <alignment horizontal="center" vertical="center"/>
      <protection locked="0"/>
    </xf>
    <xf numFmtId="0" fontId="30" fillId="42" borderId="13" xfId="0" applyFont="1" applyFill="1" applyBorder="1" applyAlignment="1" applyProtection="1">
      <alignment horizontal="center" vertical="center"/>
      <protection locked="0"/>
    </xf>
    <xf numFmtId="0" fontId="30" fillId="42" borderId="10" xfId="0" applyFont="1" applyFill="1" applyBorder="1" applyAlignment="1" applyProtection="1">
      <alignment horizontal="center" vertical="center"/>
      <protection locked="0"/>
    </xf>
    <xf numFmtId="0" fontId="30" fillId="42" borderId="11" xfId="0" applyFont="1" applyFill="1" applyBorder="1" applyAlignment="1" applyProtection="1">
      <alignment horizontal="center" vertical="center"/>
      <protection locked="0"/>
    </xf>
    <xf numFmtId="0" fontId="30" fillId="42" borderId="11" xfId="0" applyFont="1" applyFill="1" applyBorder="1" applyAlignment="1">
      <alignment horizontal="center" vertical="center"/>
    </xf>
    <xf numFmtId="2" fontId="30" fillId="24" borderId="29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24" fillId="26" borderId="36" xfId="0" applyFont="1" applyFill="1" applyBorder="1" applyAlignment="1">
      <alignment horizontal="center" vertical="center"/>
    </xf>
    <xf numFmtId="0" fontId="24" fillId="26" borderId="37" xfId="0" applyFont="1" applyFill="1" applyBorder="1" applyAlignment="1">
      <alignment horizontal="center" vertical="center"/>
    </xf>
    <xf numFmtId="0" fontId="24" fillId="26" borderId="38" xfId="0" applyFont="1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2" fillId="38" borderId="17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8" borderId="34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/>
    </xf>
    <xf numFmtId="0" fontId="19" fillId="38" borderId="39" xfId="0" applyFont="1" applyFill="1" applyBorder="1" applyAlignment="1">
      <alignment horizontal="center" vertical="center"/>
    </xf>
    <xf numFmtId="0" fontId="19" fillId="38" borderId="32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0" fontId="26" fillId="29" borderId="33" xfId="0" applyFont="1" applyFill="1" applyBorder="1" applyAlignment="1">
      <alignment horizontal="center" vertical="center"/>
    </xf>
    <xf numFmtId="0" fontId="26" fillId="29" borderId="2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26" fillId="38" borderId="33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30" fillId="24" borderId="37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26" fillId="36" borderId="33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center" vertical="center"/>
    </xf>
    <xf numFmtId="0" fontId="30" fillId="36" borderId="41" xfId="0" applyFont="1" applyFill="1" applyBorder="1" applyAlignment="1">
      <alignment horizontal="center" vertical="center"/>
    </xf>
    <xf numFmtId="0" fontId="30" fillId="36" borderId="42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3" fillId="24" borderId="33" xfId="0" applyFont="1" applyFill="1" applyBorder="1" applyAlignment="1" applyProtection="1">
      <alignment horizontal="center" vertical="center" wrapText="1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 locked="0"/>
    </xf>
    <xf numFmtId="0" fontId="22" fillId="42" borderId="33" xfId="0" applyFont="1" applyFill="1" applyBorder="1" applyAlignment="1">
      <alignment horizontal="center" vertical="center"/>
    </xf>
    <xf numFmtId="0" fontId="22" fillId="42" borderId="21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30" fillId="35" borderId="33" xfId="0" applyFont="1" applyFill="1" applyBorder="1" applyAlignment="1">
      <alignment horizontal="center" vertical="center"/>
    </xf>
    <xf numFmtId="0" fontId="30" fillId="35" borderId="21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/>
    </xf>
    <xf numFmtId="0" fontId="30" fillId="26" borderId="40" xfId="0" applyFont="1" applyFill="1" applyBorder="1" applyAlignment="1">
      <alignment horizontal="center" vertical="center"/>
    </xf>
    <xf numFmtId="0" fontId="30" fillId="26" borderId="41" xfId="0" applyFont="1" applyFill="1" applyBorder="1" applyAlignment="1">
      <alignment horizontal="center" vertical="center"/>
    </xf>
    <xf numFmtId="0" fontId="30" fillId="26" borderId="42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6" fillId="26" borderId="33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26" fillId="32" borderId="33" xfId="0" applyFont="1" applyFill="1" applyBorder="1" applyAlignment="1">
      <alignment horizontal="center" vertical="center"/>
    </xf>
    <xf numFmtId="0" fontId="26" fillId="32" borderId="21" xfId="0" applyFont="1" applyFill="1" applyBorder="1" applyAlignment="1">
      <alignment horizontal="center" vertical="center"/>
    </xf>
    <xf numFmtId="0" fontId="26" fillId="32" borderId="22" xfId="0" applyFont="1" applyFill="1" applyBorder="1" applyAlignment="1">
      <alignment horizontal="center" vertical="center"/>
    </xf>
    <xf numFmtId="0" fontId="30" fillId="32" borderId="40" xfId="0" applyFont="1" applyFill="1" applyBorder="1" applyAlignment="1">
      <alignment horizontal="center" vertical="center"/>
    </xf>
    <xf numFmtId="0" fontId="30" fillId="32" borderId="41" xfId="0" applyFont="1" applyFill="1" applyBorder="1" applyAlignment="1">
      <alignment horizontal="center" vertical="center"/>
    </xf>
    <xf numFmtId="0" fontId="30" fillId="32" borderId="4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41" borderId="0" xfId="0" applyNumberFormat="1" applyFill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19" fillId="40" borderId="32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30" fillId="31" borderId="21" xfId="0" applyFont="1" applyFill="1" applyBorder="1" applyAlignment="1">
      <alignment horizontal="center" vertical="center"/>
    </xf>
    <xf numFmtId="0" fontId="30" fillId="31" borderId="22" xfId="0" applyFont="1" applyFill="1" applyBorder="1" applyAlignment="1">
      <alignment horizontal="center" vertical="center"/>
    </xf>
    <xf numFmtId="0" fontId="30" fillId="32" borderId="21" xfId="0" applyFont="1" applyFill="1" applyBorder="1" applyAlignment="1">
      <alignment horizontal="center" vertical="center"/>
    </xf>
    <xf numFmtId="0" fontId="30" fillId="32" borderId="22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4" borderId="42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2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Bad" xfId="31" builtinId="27" customBuiltin="1"/>
    <cellStyle name="Calculation" xfId="20" builtinId="22" customBuiltin="1"/>
    <cellStyle name="Check Cell" xfId="21" builtinId="23" customBuiltin="1"/>
    <cellStyle name="Explanatory Text" xfId="36" builtinId="53" customBuiltin="1"/>
    <cellStyle name="Good" xfId="19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23" builtinId="19" customBuiltin="1"/>
    <cellStyle name="Input" xfId="30" builtinId="20" customBuiltin="1"/>
    <cellStyle name="Linked Cell" xfId="22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7" builtinId="15" customBuiltin="1"/>
    <cellStyle name="Total" xfId="41" builtinId="25" customBuiltin="1"/>
    <cellStyle name="Warning Text" xfId="35" builtinId="11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9"/>
      </font>
    </dxf>
    <dxf>
      <font>
        <condense val="0"/>
        <extend val="0"/>
        <color indexed="4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12.png"/><Relationship Id="rId15" Type="http://schemas.openxmlformats.org/officeDocument/2006/relationships/image" Target="../media/image15.jpeg"/><Relationship Id="rId10" Type="http://schemas.openxmlformats.org/officeDocument/2006/relationships/image" Target="../media/image9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2</xdr:row>
      <xdr:rowOff>0</xdr:rowOff>
    </xdr:from>
    <xdr:to>
      <xdr:col>19</xdr:col>
      <xdr:colOff>390525</xdr:colOff>
      <xdr:row>2</xdr:row>
      <xdr:rowOff>0</xdr:rowOff>
    </xdr:to>
    <xdr:pic>
      <xdr:nvPicPr>
        <xdr:cNvPr id="1529" name="Picture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43400" y="7143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2</xdr:row>
      <xdr:rowOff>0</xdr:rowOff>
    </xdr:from>
    <xdr:to>
      <xdr:col>18</xdr:col>
      <xdr:colOff>266700</xdr:colOff>
      <xdr:row>2</xdr:row>
      <xdr:rowOff>0</xdr:rowOff>
    </xdr:to>
    <xdr:pic>
      <xdr:nvPicPr>
        <xdr:cNvPr id="1530" name="Picture 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48175" y="714375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2</xdr:row>
      <xdr:rowOff>0</xdr:rowOff>
    </xdr:from>
    <xdr:to>
      <xdr:col>19</xdr:col>
      <xdr:colOff>133350</xdr:colOff>
      <xdr:row>2</xdr:row>
      <xdr:rowOff>0</xdr:rowOff>
    </xdr:to>
    <xdr:pic>
      <xdr:nvPicPr>
        <xdr:cNvPr id="1531" name="Pictur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76750" y="7143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2</xdr:row>
      <xdr:rowOff>0</xdr:rowOff>
    </xdr:from>
    <xdr:to>
      <xdr:col>19</xdr:col>
      <xdr:colOff>200025</xdr:colOff>
      <xdr:row>2</xdr:row>
      <xdr:rowOff>0</xdr:rowOff>
    </xdr:to>
    <xdr:pic>
      <xdr:nvPicPr>
        <xdr:cNvPr id="1532" name="Picture 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48175" y="71437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</xdr:row>
      <xdr:rowOff>0</xdr:rowOff>
    </xdr:from>
    <xdr:to>
      <xdr:col>21</xdr:col>
      <xdr:colOff>104775</xdr:colOff>
      <xdr:row>2</xdr:row>
      <xdr:rowOff>0</xdr:rowOff>
    </xdr:to>
    <xdr:pic>
      <xdr:nvPicPr>
        <xdr:cNvPr id="1533" name="Picture 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l="5469"/>
        <a:stretch>
          <a:fillRect/>
        </a:stretch>
      </xdr:blipFill>
      <xdr:spPr bwMode="auto">
        <a:xfrm>
          <a:off x="5172075" y="714375"/>
          <a:ext cx="1752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2</xdr:row>
      <xdr:rowOff>0</xdr:rowOff>
    </xdr:from>
    <xdr:to>
      <xdr:col>18</xdr:col>
      <xdr:colOff>66675</xdr:colOff>
      <xdr:row>2</xdr:row>
      <xdr:rowOff>0</xdr:rowOff>
    </xdr:to>
    <xdr:pic>
      <xdr:nvPicPr>
        <xdr:cNvPr id="1534" name="Picture 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095750" y="714375"/>
          <a:ext cx="1495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12</xdr:col>
      <xdr:colOff>228600</xdr:colOff>
      <xdr:row>2</xdr:row>
      <xdr:rowOff>0</xdr:rowOff>
    </xdr:to>
    <xdr:pic>
      <xdr:nvPicPr>
        <xdr:cNvPr id="1535" name="Picture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8700" y="7143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38100</xdr:colOff>
      <xdr:row>2</xdr:row>
      <xdr:rowOff>0</xdr:rowOff>
    </xdr:from>
    <xdr:to>
      <xdr:col>21</xdr:col>
      <xdr:colOff>85725</xdr:colOff>
      <xdr:row>2</xdr:row>
      <xdr:rowOff>0</xdr:rowOff>
    </xdr:to>
    <xdr:pic>
      <xdr:nvPicPr>
        <xdr:cNvPr id="1536" name="Picture 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 l="3481" r="1582" b="-1408"/>
        <a:stretch>
          <a:fillRect/>
        </a:stretch>
      </xdr:blipFill>
      <xdr:spPr bwMode="auto">
        <a:xfrm>
          <a:off x="5191125" y="714375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2</xdr:row>
      <xdr:rowOff>0</xdr:rowOff>
    </xdr:from>
    <xdr:to>
      <xdr:col>15</xdr:col>
      <xdr:colOff>238125</xdr:colOff>
      <xdr:row>2</xdr:row>
      <xdr:rowOff>0</xdr:rowOff>
    </xdr:to>
    <xdr:pic>
      <xdr:nvPicPr>
        <xdr:cNvPr id="1537" name="Picture 1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14800" y="714375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247650</xdr:colOff>
      <xdr:row>2</xdr:row>
      <xdr:rowOff>0</xdr:rowOff>
    </xdr:from>
    <xdr:to>
      <xdr:col>15</xdr:col>
      <xdr:colOff>276225</xdr:colOff>
      <xdr:row>2</xdr:row>
      <xdr:rowOff>0</xdr:rowOff>
    </xdr:to>
    <xdr:pic>
      <xdr:nvPicPr>
        <xdr:cNvPr id="1538" name="Picture 1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695700" y="714375"/>
          <a:ext cx="1371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2</xdr:row>
      <xdr:rowOff>0</xdr:rowOff>
    </xdr:from>
    <xdr:to>
      <xdr:col>15</xdr:col>
      <xdr:colOff>276225</xdr:colOff>
      <xdr:row>2</xdr:row>
      <xdr:rowOff>0</xdr:rowOff>
    </xdr:to>
    <xdr:pic>
      <xdr:nvPicPr>
        <xdr:cNvPr id="1539" name="Picture 1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 l="26096" t="22055" r="31558" b="21240"/>
        <a:stretch>
          <a:fillRect/>
        </a:stretch>
      </xdr:blipFill>
      <xdr:spPr bwMode="auto">
        <a:xfrm>
          <a:off x="3533775" y="7143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295275</xdr:colOff>
      <xdr:row>8</xdr:row>
      <xdr:rowOff>114300</xdr:rowOff>
    </xdr:from>
    <xdr:to>
      <xdr:col>21</xdr:col>
      <xdr:colOff>209550</xdr:colOff>
      <xdr:row>23</xdr:row>
      <xdr:rowOff>85725</xdr:rowOff>
    </xdr:to>
    <xdr:pic>
      <xdr:nvPicPr>
        <xdr:cNvPr id="1540" name="Picture 15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1638300"/>
          <a:ext cx="194310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4</xdr:row>
      <xdr:rowOff>133351</xdr:rowOff>
    </xdr:from>
    <xdr:to>
      <xdr:col>20</xdr:col>
      <xdr:colOff>266700</xdr:colOff>
      <xdr:row>15</xdr:row>
      <xdr:rowOff>104776</xdr:rowOff>
    </xdr:to>
    <xdr:pic>
      <xdr:nvPicPr>
        <xdr:cNvPr id="3196" name="Picture 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1209676"/>
          <a:ext cx="299085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695325</xdr:colOff>
      <xdr:row>13</xdr:row>
      <xdr:rowOff>95250</xdr:rowOff>
    </xdr:from>
    <xdr:to>
      <xdr:col>19</xdr:col>
      <xdr:colOff>47625</xdr:colOff>
      <xdr:row>15</xdr:row>
      <xdr:rowOff>57150</xdr:rowOff>
    </xdr:to>
    <xdr:sp macro="" textlink="">
      <xdr:nvSpPr>
        <xdr:cNvPr id="3197" name="Line 36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>
          <a:spLocks noChangeShapeType="1"/>
        </xdr:cNvSpPr>
      </xdr:nvSpPr>
      <xdr:spPr bwMode="auto">
        <a:xfrm flipH="1" flipV="1">
          <a:off x="6858000" y="2514600"/>
          <a:ext cx="1143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485775</xdr:colOff>
      <xdr:row>11</xdr:row>
      <xdr:rowOff>104775</xdr:rowOff>
    </xdr:from>
    <xdr:to>
      <xdr:col>19</xdr:col>
      <xdr:colOff>247650</xdr:colOff>
      <xdr:row>13</xdr:row>
      <xdr:rowOff>57150</xdr:rowOff>
    </xdr:to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496175" y="1466850"/>
          <a:ext cx="523875" cy="2762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3</xdr:row>
      <xdr:rowOff>0</xdr:rowOff>
    </xdr:from>
    <xdr:to>
      <xdr:col>22</xdr:col>
      <xdr:colOff>390525</xdr:colOff>
      <xdr:row>3</xdr:row>
      <xdr:rowOff>0</xdr:rowOff>
    </xdr:to>
    <xdr:pic>
      <xdr:nvPicPr>
        <xdr:cNvPr id="3041" name="Picture 3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0" y="857250"/>
          <a:ext cx="2257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3</xdr:row>
      <xdr:rowOff>0</xdr:rowOff>
    </xdr:from>
    <xdr:to>
      <xdr:col>21</xdr:col>
      <xdr:colOff>266700</xdr:colOff>
      <xdr:row>3</xdr:row>
      <xdr:rowOff>0</xdr:rowOff>
    </xdr:to>
    <xdr:pic>
      <xdr:nvPicPr>
        <xdr:cNvPr id="3042" name="Picture 6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5725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3</xdr:row>
      <xdr:rowOff>0</xdr:rowOff>
    </xdr:from>
    <xdr:to>
      <xdr:col>22</xdr:col>
      <xdr:colOff>133350</xdr:colOff>
      <xdr:row>3</xdr:row>
      <xdr:rowOff>0</xdr:rowOff>
    </xdr:to>
    <xdr:pic>
      <xdr:nvPicPr>
        <xdr:cNvPr id="3043" name="Picture 7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62400" y="857250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3</xdr:row>
      <xdr:rowOff>0</xdr:rowOff>
    </xdr:from>
    <xdr:to>
      <xdr:col>22</xdr:col>
      <xdr:colOff>200025</xdr:colOff>
      <xdr:row>3</xdr:row>
      <xdr:rowOff>0</xdr:rowOff>
    </xdr:to>
    <xdr:pic>
      <xdr:nvPicPr>
        <xdr:cNvPr id="3044" name="Picture 8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33825" y="85725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333375</xdr:colOff>
      <xdr:row>3</xdr:row>
      <xdr:rowOff>0</xdr:rowOff>
    </xdr:from>
    <xdr:to>
      <xdr:col>24</xdr:col>
      <xdr:colOff>171450</xdr:colOff>
      <xdr:row>3</xdr:row>
      <xdr:rowOff>0</xdr:rowOff>
    </xdr:to>
    <xdr:pic>
      <xdr:nvPicPr>
        <xdr:cNvPr id="3045" name="Picture 9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10100" y="85725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</xdr:colOff>
      <xdr:row>3</xdr:row>
      <xdr:rowOff>0</xdr:rowOff>
    </xdr:from>
    <xdr:to>
      <xdr:col>24</xdr:col>
      <xdr:colOff>104775</xdr:colOff>
      <xdr:row>3</xdr:row>
      <xdr:rowOff>0</xdr:rowOff>
    </xdr:to>
    <xdr:pic>
      <xdr:nvPicPr>
        <xdr:cNvPr id="3046" name="Picture 10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l="5469"/>
        <a:stretch>
          <a:fillRect/>
        </a:stretch>
      </xdr:blipFill>
      <xdr:spPr bwMode="auto">
        <a:xfrm>
          <a:off x="4657725" y="857250"/>
          <a:ext cx="1800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0</xdr:rowOff>
    </xdr:from>
    <xdr:to>
      <xdr:col>21</xdr:col>
      <xdr:colOff>66675</xdr:colOff>
      <xdr:row>3</xdr:row>
      <xdr:rowOff>0</xdr:rowOff>
    </xdr:to>
    <xdr:pic>
      <xdr:nvPicPr>
        <xdr:cNvPr id="3047" name="Picture 12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295650" y="857250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11</xdr:col>
      <xdr:colOff>228600</xdr:colOff>
      <xdr:row>3</xdr:row>
      <xdr:rowOff>0</xdr:rowOff>
    </xdr:to>
    <xdr:pic>
      <xdr:nvPicPr>
        <xdr:cNvPr id="3048" name="Picture 1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000125" y="857250"/>
          <a:ext cx="2457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38100</xdr:colOff>
      <xdr:row>3</xdr:row>
      <xdr:rowOff>0</xdr:rowOff>
    </xdr:from>
    <xdr:to>
      <xdr:col>24</xdr:col>
      <xdr:colOff>85725</xdr:colOff>
      <xdr:row>3</xdr:row>
      <xdr:rowOff>0</xdr:rowOff>
    </xdr:to>
    <xdr:pic>
      <xdr:nvPicPr>
        <xdr:cNvPr id="3049" name="Picture 1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 l="3481" r="1582" b="-1408"/>
        <a:stretch>
          <a:fillRect/>
        </a:stretch>
      </xdr:blipFill>
      <xdr:spPr bwMode="auto">
        <a:xfrm>
          <a:off x="4676775" y="857250"/>
          <a:ext cx="1762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3</xdr:row>
      <xdr:rowOff>0</xdr:rowOff>
    </xdr:from>
    <xdr:to>
      <xdr:col>16</xdr:col>
      <xdr:colOff>238125</xdr:colOff>
      <xdr:row>3</xdr:row>
      <xdr:rowOff>0</xdr:rowOff>
    </xdr:to>
    <xdr:pic>
      <xdr:nvPicPr>
        <xdr:cNvPr id="3050" name="Picture 1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314700" y="85725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247650</xdr:colOff>
      <xdr:row>3</xdr:row>
      <xdr:rowOff>0</xdr:rowOff>
    </xdr:from>
    <xdr:to>
      <xdr:col>16</xdr:col>
      <xdr:colOff>276225</xdr:colOff>
      <xdr:row>3</xdr:row>
      <xdr:rowOff>0</xdr:rowOff>
    </xdr:to>
    <xdr:pic>
      <xdr:nvPicPr>
        <xdr:cNvPr id="3051" name="Picture 1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219450" y="85725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</xdr:colOff>
      <xdr:row>3</xdr:row>
      <xdr:rowOff>0</xdr:rowOff>
    </xdr:from>
    <xdr:to>
      <xdr:col>16</xdr:col>
      <xdr:colOff>276225</xdr:colOff>
      <xdr:row>3</xdr:row>
      <xdr:rowOff>0</xdr:rowOff>
    </xdr:to>
    <xdr:pic>
      <xdr:nvPicPr>
        <xdr:cNvPr id="3052" name="Picture 36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 l="26096" t="22055" r="31558" b="21240"/>
        <a:stretch>
          <a:fillRect/>
        </a:stretch>
      </xdr:blipFill>
      <xdr:spPr bwMode="auto">
        <a:xfrm>
          <a:off x="3057525" y="857250"/>
          <a:ext cx="1495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3</xdr:row>
      <xdr:rowOff>0</xdr:rowOff>
    </xdr:from>
    <xdr:to>
      <xdr:col>23</xdr:col>
      <xdr:colOff>276225</xdr:colOff>
      <xdr:row>3</xdr:row>
      <xdr:rowOff>0</xdr:rowOff>
    </xdr:to>
    <xdr:sp macro="" textlink="">
      <xdr:nvSpPr>
        <xdr:cNvPr id="3053" name="Line 5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>
          <a:spLocks noChangeShapeType="1"/>
        </xdr:cNvSpPr>
      </xdr:nvSpPr>
      <xdr:spPr bwMode="auto">
        <a:xfrm>
          <a:off x="390525" y="857250"/>
          <a:ext cx="579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314325</xdr:colOff>
      <xdr:row>8</xdr:row>
      <xdr:rowOff>0</xdr:rowOff>
    </xdr:from>
    <xdr:to>
      <xdr:col>22</xdr:col>
      <xdr:colOff>390525</xdr:colOff>
      <xdr:row>8</xdr:row>
      <xdr:rowOff>0</xdr:rowOff>
    </xdr:to>
    <xdr:pic>
      <xdr:nvPicPr>
        <xdr:cNvPr id="3054" name="Picture 5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0" y="1543050"/>
          <a:ext cx="2257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171450</xdr:colOff>
      <xdr:row>16</xdr:row>
      <xdr:rowOff>66676</xdr:rowOff>
    </xdr:from>
    <xdr:to>
      <xdr:col>21</xdr:col>
      <xdr:colOff>123825</xdr:colOff>
      <xdr:row>29</xdr:row>
      <xdr:rowOff>36731</xdr:rowOff>
    </xdr:to>
    <xdr:pic>
      <xdr:nvPicPr>
        <xdr:cNvPr id="3055" name="Picture 5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8625" y="1752601"/>
          <a:ext cx="1381125" cy="1579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38100</xdr:colOff>
      <xdr:row>41</xdr:row>
      <xdr:rowOff>47625</xdr:rowOff>
    </xdr:from>
    <xdr:to>
      <xdr:col>22</xdr:col>
      <xdr:colOff>428625</xdr:colOff>
      <xdr:row>51</xdr:row>
      <xdr:rowOff>56284</xdr:rowOff>
    </xdr:to>
    <xdr:pic>
      <xdr:nvPicPr>
        <xdr:cNvPr id="3056" name="Picture 54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52975" y="4581525"/>
          <a:ext cx="1524000" cy="1246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219075</xdr:colOff>
      <xdr:row>103</xdr:row>
      <xdr:rowOff>85725</xdr:rowOff>
    </xdr:from>
    <xdr:to>
      <xdr:col>22</xdr:col>
      <xdr:colOff>266700</xdr:colOff>
      <xdr:row>115</xdr:row>
      <xdr:rowOff>76200</xdr:rowOff>
    </xdr:to>
    <xdr:pic>
      <xdr:nvPicPr>
        <xdr:cNvPr id="3059" name="Picture 57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86250" y="12372975"/>
          <a:ext cx="18288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177</xdr:row>
      <xdr:rowOff>0</xdr:rowOff>
    </xdr:from>
    <xdr:to>
      <xdr:col>16</xdr:col>
      <xdr:colOff>238125</xdr:colOff>
      <xdr:row>187</xdr:row>
      <xdr:rowOff>19050</xdr:rowOff>
    </xdr:to>
    <xdr:pic>
      <xdr:nvPicPr>
        <xdr:cNvPr id="3062" name="Picture 60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14700" y="22659975"/>
          <a:ext cx="12001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209550</xdr:colOff>
      <xdr:row>60</xdr:row>
      <xdr:rowOff>104775</xdr:rowOff>
    </xdr:from>
    <xdr:to>
      <xdr:col>23</xdr:col>
      <xdr:colOff>628650</xdr:colOff>
      <xdr:row>71</xdr:row>
      <xdr:rowOff>66675</xdr:rowOff>
    </xdr:to>
    <xdr:pic>
      <xdr:nvPicPr>
        <xdr:cNvPr id="26" name="25 Imagen" descr="bifurcacion.jp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924425" y="6991350"/>
          <a:ext cx="2047875" cy="1323975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85</xdr:row>
      <xdr:rowOff>66675</xdr:rowOff>
    </xdr:from>
    <xdr:to>
      <xdr:col>23</xdr:col>
      <xdr:colOff>600075</xdr:colOff>
      <xdr:row>94</xdr:row>
      <xdr:rowOff>27681</xdr:rowOff>
    </xdr:to>
    <xdr:pic>
      <xdr:nvPicPr>
        <xdr:cNvPr id="27" name="26 Imagen" descr="bifurcaciondoble.jp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800600" y="10125075"/>
          <a:ext cx="2143125" cy="1075431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139</xdr:row>
      <xdr:rowOff>104775</xdr:rowOff>
    </xdr:from>
    <xdr:to>
      <xdr:col>11</xdr:col>
      <xdr:colOff>371475</xdr:colOff>
      <xdr:row>150</xdr:row>
      <xdr:rowOff>66675</xdr:rowOff>
    </xdr:to>
    <xdr:pic>
      <xdr:nvPicPr>
        <xdr:cNvPr id="28" name="27 Imagen" descr="bifurcaciontriple.jp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838200" y="16849725"/>
          <a:ext cx="2762250" cy="132397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157</xdr:row>
      <xdr:rowOff>28575</xdr:rowOff>
    </xdr:from>
    <xdr:to>
      <xdr:col>23</xdr:col>
      <xdr:colOff>781050</xdr:colOff>
      <xdr:row>167</xdr:row>
      <xdr:rowOff>114300</xdr:rowOff>
    </xdr:to>
    <xdr:pic>
      <xdr:nvPicPr>
        <xdr:cNvPr id="29" name="28 Imagen" descr="pantalon.jp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076825" y="20021550"/>
          <a:ext cx="2047875" cy="132397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161926</xdr:colOff>
      <xdr:row>189</xdr:row>
      <xdr:rowOff>13025</xdr:rowOff>
    </xdr:from>
    <xdr:to>
      <xdr:col>17</xdr:col>
      <xdr:colOff>314326</xdr:colOff>
      <xdr:row>195</xdr:row>
      <xdr:rowOff>95250</xdr:rowOff>
    </xdr:to>
    <xdr:pic>
      <xdr:nvPicPr>
        <xdr:cNvPr id="30" name="29 Imagen" descr="zapato.jp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29051" y="23968400"/>
          <a:ext cx="1276350" cy="82517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200</xdr:row>
      <xdr:rowOff>0</xdr:rowOff>
    </xdr:from>
    <xdr:to>
      <xdr:col>17</xdr:col>
      <xdr:colOff>319738</xdr:colOff>
      <xdr:row>206</xdr:row>
      <xdr:rowOff>85725</xdr:rowOff>
    </xdr:to>
    <xdr:pic>
      <xdr:nvPicPr>
        <xdr:cNvPr id="32" name="31 Imagen" descr="vierteaguas.jp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829050" y="25317450"/>
          <a:ext cx="1281763" cy="82867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210</xdr:row>
      <xdr:rowOff>28575</xdr:rowOff>
    </xdr:from>
    <xdr:to>
      <xdr:col>17</xdr:col>
      <xdr:colOff>209550</xdr:colOff>
      <xdr:row>217</xdr:row>
      <xdr:rowOff>1196</xdr:rowOff>
    </xdr:to>
    <xdr:pic>
      <xdr:nvPicPr>
        <xdr:cNvPr id="35" name="34 Imagen" descr="tapa.jp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705225" y="26584275"/>
          <a:ext cx="1295400" cy="8374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ocuments%20and%20Settings\User\Escritorio\MEDICIONES%20(Carme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cto"/>
      <sheetName val="piezas"/>
      <sheetName val="CODOS Y CODO REDUCIDO"/>
      <sheetName val="m2 circular"/>
    </sheetNames>
    <sheetDataSet>
      <sheetData sheetId="0"/>
      <sheetData sheetId="1">
        <row r="19">
          <cell r="V19">
            <v>0</v>
          </cell>
          <cell r="W1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T172"/>
  <sheetViews>
    <sheetView showGridLines="0" topLeftCell="A4" workbookViewId="0">
      <selection activeCell="F13" sqref="F13"/>
    </sheetView>
  </sheetViews>
  <sheetFormatPr defaultColWidth="11.42578125" defaultRowHeight="13.15"/>
  <cols>
    <col min="1" max="1" width="9.7109375" style="1" customWidth="1"/>
    <col min="2" max="6" width="5.7109375" style="1" customWidth="1"/>
    <col min="7" max="9" width="5.85546875" style="1" hidden="1" customWidth="1"/>
    <col min="10" max="11" width="6.7109375" style="1" customWidth="1"/>
    <col min="12" max="12" width="8.7109375" style="1" customWidth="1"/>
    <col min="13" max="13" width="6" style="1" customWidth="1"/>
    <col min="14" max="14" width="5.42578125" style="1" hidden="1" customWidth="1"/>
    <col min="15" max="16" width="5.42578125" style="1" customWidth="1"/>
    <col min="17" max="17" width="5.5703125" style="1" customWidth="1"/>
    <col min="18" max="18" width="5.5703125" style="1" hidden="1" customWidth="1"/>
    <col min="19" max="19" width="5.28515625" style="1" customWidth="1"/>
    <col min="20" max="20" width="7.42578125" style="1" customWidth="1"/>
    <col min="21" max="21" width="6.7109375" style="1" customWidth="1"/>
    <col min="22" max="22" width="7" style="1" customWidth="1"/>
    <col min="23" max="23" width="10.5703125" style="1" customWidth="1"/>
    <col min="24" max="24" width="12.7109375" style="1" customWidth="1"/>
    <col min="25" max="25" width="3.7109375" style="1" customWidth="1"/>
    <col min="26" max="26" width="7.5703125" style="1" customWidth="1"/>
    <col min="27" max="27" width="7" style="1" customWidth="1"/>
    <col min="28" max="16384" width="11.42578125" style="1"/>
  </cols>
  <sheetData>
    <row r="1" spans="1:82" ht="52.5" customHeight="1">
      <c r="A1" s="101"/>
      <c r="B1" s="102"/>
      <c r="C1" s="102"/>
      <c r="D1" s="102"/>
      <c r="E1" s="102" t="s">
        <v>0</v>
      </c>
      <c r="F1" s="101"/>
      <c r="G1" s="101"/>
      <c r="H1" s="101"/>
      <c r="I1" s="101"/>
      <c r="J1" s="103"/>
      <c r="K1" s="103"/>
      <c r="L1" s="103"/>
      <c r="M1" s="103" t="s">
        <v>1</v>
      </c>
      <c r="N1" s="103" t="s">
        <v>1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</row>
    <row r="2" spans="1:82" ht="13.9" thickBot="1"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</row>
    <row r="3" spans="1:82" ht="12.75" customHeight="1">
      <c r="A3" s="176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80"/>
      <c r="V3" s="180"/>
      <c r="W3" s="115"/>
      <c r="X3" s="115"/>
      <c r="Y3" s="115"/>
      <c r="Z3" s="115"/>
      <c r="AA3" s="115"/>
      <c r="AB3" s="116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</row>
    <row r="4" spans="1:82" ht="12.75" customHeight="1" thickBo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81"/>
      <c r="V4" s="181"/>
      <c r="W4" s="117"/>
      <c r="X4" s="117"/>
      <c r="Y4" s="117"/>
      <c r="Z4" s="117"/>
      <c r="AA4" s="117"/>
      <c r="AB4" s="118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</row>
    <row r="5" spans="1:82" ht="5.0999999999999996" customHeight="1" thickBot="1">
      <c r="U5" s="2"/>
      <c r="V5" s="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</row>
    <row r="6" spans="1:82" ht="12" customHeight="1" thickBot="1">
      <c r="A6" s="98" t="s">
        <v>3</v>
      </c>
      <c r="B6" s="182"/>
      <c r="C6" s="183"/>
      <c r="D6" s="183"/>
      <c r="E6" s="183"/>
      <c r="F6" s="183"/>
      <c r="G6" s="184"/>
      <c r="H6" s="139"/>
      <c r="I6" s="139"/>
      <c r="J6" s="98" t="s">
        <v>4</v>
      </c>
      <c r="K6" s="108"/>
      <c r="L6" s="182"/>
      <c r="M6" s="185"/>
      <c r="N6" s="185"/>
      <c r="O6" s="185"/>
      <c r="P6" s="185"/>
      <c r="Q6" s="185"/>
      <c r="R6" s="185"/>
      <c r="S6" s="186"/>
      <c r="T6" s="98" t="s">
        <v>5</v>
      </c>
      <c r="U6" s="187"/>
      <c r="V6" s="188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</row>
    <row r="7" spans="1:8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T7" s="3"/>
      <c r="U7" s="4"/>
      <c r="V7" s="4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</row>
    <row r="8" spans="1:82" ht="9.75" customHeight="1" thickBot="1">
      <c r="U8" s="2"/>
      <c r="V8" s="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</row>
    <row r="9" spans="1:82" ht="9.75" customHeight="1" thickBot="1">
      <c r="B9" s="189" t="s">
        <v>6</v>
      </c>
      <c r="C9" s="190"/>
      <c r="D9" s="190"/>
      <c r="E9" s="190"/>
      <c r="F9" s="190"/>
      <c r="G9" s="190"/>
      <c r="H9" s="190"/>
      <c r="I9" s="190"/>
      <c r="J9" s="191"/>
      <c r="K9" s="5"/>
      <c r="U9" s="2"/>
      <c r="V9" s="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</row>
    <row r="10" spans="1:82" ht="12" customHeight="1">
      <c r="B10" s="6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/>
      <c r="I10" s="7"/>
      <c r="J10" s="8" t="s">
        <v>13</v>
      </c>
      <c r="K10" s="9"/>
      <c r="L10" s="10" t="s">
        <v>14</v>
      </c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</row>
    <row r="11" spans="1:82" ht="12" customHeight="1">
      <c r="B11" s="11">
        <v>1.2</v>
      </c>
      <c r="C11" s="12">
        <v>0.8</v>
      </c>
      <c r="D11" s="12">
        <v>1.36</v>
      </c>
      <c r="E11" s="12">
        <v>3</v>
      </c>
      <c r="F11" s="12"/>
      <c r="G11" s="13">
        <f>(2*(B11+C11))*(D11+0.15)</f>
        <v>6.04</v>
      </c>
      <c r="H11" s="13">
        <f>IF(AND(G11&gt;0.01,G11&lt;1),1,0)</f>
        <v>0</v>
      </c>
      <c r="I11" s="13">
        <f>IF(AND(H11&gt;0.0001,H11&lt;1.0001),1,G11)*E11</f>
        <v>18.12</v>
      </c>
      <c r="J11" s="14">
        <f>I11</f>
        <v>18.12</v>
      </c>
      <c r="K11" s="15"/>
      <c r="L11" s="16">
        <f t="shared" ref="L11:L49" si="0">(((B11+C11)-0.06)*4)*E11</f>
        <v>23.28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</row>
    <row r="12" spans="1:82" ht="12" customHeight="1">
      <c r="B12" s="150">
        <v>1.7</v>
      </c>
      <c r="C12" s="151">
        <v>0.5</v>
      </c>
      <c r="D12" s="151">
        <v>1.36</v>
      </c>
      <c r="E12" s="151">
        <v>3</v>
      </c>
      <c r="F12" s="12"/>
      <c r="G12" s="13">
        <f t="shared" ref="G12:G49" si="1">(2*(B12+C12))*(D12+0.15)</f>
        <v>6.644000000000001</v>
      </c>
      <c r="H12" s="13">
        <f t="shared" ref="H12:H49" si="2">IF(AND(G12&gt;0.01,G12&lt;1),1,0)</f>
        <v>0</v>
      </c>
      <c r="I12" s="13">
        <f t="shared" ref="I12:I49" si="3">IF(AND(H12&gt;0.0001,H12&lt;1.0001),1,G12)*E12</f>
        <v>19.932000000000002</v>
      </c>
      <c r="J12" s="14">
        <f t="shared" ref="J12:J49" si="4">I12</f>
        <v>19.932000000000002</v>
      </c>
      <c r="K12" s="15"/>
      <c r="L12" s="16">
        <f t="shared" si="0"/>
        <v>25.68</v>
      </c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</row>
    <row r="13" spans="1:82" ht="12" customHeight="1">
      <c r="B13" s="11"/>
      <c r="C13" s="12"/>
      <c r="D13" s="12"/>
      <c r="E13" s="12"/>
      <c r="F13" s="12"/>
      <c r="G13" s="13">
        <f t="shared" si="1"/>
        <v>0</v>
      </c>
      <c r="H13" s="13">
        <f t="shared" si="2"/>
        <v>0</v>
      </c>
      <c r="I13" s="13">
        <f t="shared" si="3"/>
        <v>0</v>
      </c>
      <c r="J13" s="14">
        <f t="shared" si="4"/>
        <v>0</v>
      </c>
      <c r="K13" s="15"/>
      <c r="L13" s="16">
        <f t="shared" si="0"/>
        <v>0</v>
      </c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</row>
    <row r="14" spans="1:82" ht="12" customHeight="1">
      <c r="B14" s="11"/>
      <c r="C14" s="12"/>
      <c r="D14" s="12"/>
      <c r="E14" s="12"/>
      <c r="F14" s="12"/>
      <c r="G14" s="13">
        <f t="shared" si="1"/>
        <v>0</v>
      </c>
      <c r="H14" s="13">
        <f t="shared" si="2"/>
        <v>0</v>
      </c>
      <c r="I14" s="13">
        <f t="shared" si="3"/>
        <v>0</v>
      </c>
      <c r="J14" s="14">
        <f t="shared" si="4"/>
        <v>0</v>
      </c>
      <c r="K14" s="15"/>
      <c r="L14" s="16">
        <f t="shared" si="0"/>
        <v>0</v>
      </c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</row>
    <row r="15" spans="1:82" ht="12" customHeight="1">
      <c r="B15" s="11"/>
      <c r="C15" s="12"/>
      <c r="D15" s="12"/>
      <c r="E15" s="12"/>
      <c r="F15" s="12"/>
      <c r="G15" s="13">
        <f t="shared" si="1"/>
        <v>0</v>
      </c>
      <c r="H15" s="13">
        <f t="shared" si="2"/>
        <v>0</v>
      </c>
      <c r="I15" s="13">
        <f t="shared" si="3"/>
        <v>0</v>
      </c>
      <c r="J15" s="14">
        <f t="shared" si="4"/>
        <v>0</v>
      </c>
      <c r="K15" s="15"/>
      <c r="L15" s="16">
        <f t="shared" si="0"/>
        <v>0</v>
      </c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</row>
    <row r="16" spans="1:82" ht="12" customHeight="1">
      <c r="B16" s="11"/>
      <c r="C16" s="12"/>
      <c r="D16" s="12"/>
      <c r="E16" s="12"/>
      <c r="F16" s="12"/>
      <c r="G16" s="13">
        <f t="shared" si="1"/>
        <v>0</v>
      </c>
      <c r="H16" s="13">
        <f t="shared" si="2"/>
        <v>0</v>
      </c>
      <c r="I16" s="13">
        <f t="shared" si="3"/>
        <v>0</v>
      </c>
      <c r="J16" s="14">
        <f t="shared" si="4"/>
        <v>0</v>
      </c>
      <c r="K16" s="15"/>
      <c r="L16" s="16">
        <f t="shared" si="0"/>
        <v>0</v>
      </c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</row>
    <row r="17" spans="2:82" ht="12" customHeight="1">
      <c r="B17" s="11"/>
      <c r="C17" s="12"/>
      <c r="D17" s="12"/>
      <c r="E17" s="12"/>
      <c r="F17" s="12"/>
      <c r="G17" s="13">
        <f t="shared" si="1"/>
        <v>0</v>
      </c>
      <c r="H17" s="13">
        <f t="shared" si="2"/>
        <v>0</v>
      </c>
      <c r="I17" s="13">
        <f t="shared" si="3"/>
        <v>0</v>
      </c>
      <c r="J17" s="14">
        <f t="shared" si="4"/>
        <v>0</v>
      </c>
      <c r="K17" s="15"/>
      <c r="L17" s="16">
        <f t="shared" si="0"/>
        <v>0</v>
      </c>
      <c r="X17" s="129" t="s">
        <v>15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</row>
    <row r="18" spans="2:82" ht="12" customHeight="1">
      <c r="B18" s="11"/>
      <c r="C18" s="12"/>
      <c r="D18" s="12"/>
      <c r="E18" s="12"/>
      <c r="F18" s="12"/>
      <c r="G18" s="13">
        <f t="shared" si="1"/>
        <v>0</v>
      </c>
      <c r="H18" s="13">
        <f t="shared" si="2"/>
        <v>0</v>
      </c>
      <c r="I18" s="13">
        <f t="shared" si="3"/>
        <v>0</v>
      </c>
      <c r="J18" s="14">
        <f t="shared" si="4"/>
        <v>0</v>
      </c>
      <c r="K18" s="15"/>
      <c r="L18" s="16">
        <f t="shared" si="0"/>
        <v>0</v>
      </c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</row>
    <row r="19" spans="2:82" ht="12" customHeight="1">
      <c r="B19" s="11"/>
      <c r="C19" s="12"/>
      <c r="D19" s="12"/>
      <c r="E19" s="12"/>
      <c r="F19" s="12"/>
      <c r="G19" s="13">
        <f t="shared" si="1"/>
        <v>0</v>
      </c>
      <c r="H19" s="13">
        <f t="shared" si="2"/>
        <v>0</v>
      </c>
      <c r="I19" s="13">
        <f t="shared" si="3"/>
        <v>0</v>
      </c>
      <c r="J19" s="14">
        <f t="shared" si="4"/>
        <v>0</v>
      </c>
      <c r="K19" s="15"/>
      <c r="L19" s="16">
        <f t="shared" si="0"/>
        <v>0</v>
      </c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</row>
    <row r="20" spans="2:82" ht="12" customHeight="1">
      <c r="B20" s="17"/>
      <c r="C20" s="18"/>
      <c r="D20" s="18"/>
      <c r="E20" s="18"/>
      <c r="F20" s="18"/>
      <c r="G20" s="13">
        <f t="shared" si="1"/>
        <v>0</v>
      </c>
      <c r="H20" s="13">
        <f t="shared" si="2"/>
        <v>0</v>
      </c>
      <c r="I20" s="13">
        <f t="shared" si="3"/>
        <v>0</v>
      </c>
      <c r="J20" s="14">
        <f t="shared" si="4"/>
        <v>0</v>
      </c>
      <c r="K20" s="15"/>
      <c r="L20" s="16">
        <f t="shared" si="0"/>
        <v>0</v>
      </c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</row>
    <row r="21" spans="2:82" ht="12" customHeight="1">
      <c r="B21" s="11"/>
      <c r="C21" s="12"/>
      <c r="D21" s="12"/>
      <c r="E21" s="12"/>
      <c r="F21" s="12"/>
      <c r="G21" s="13">
        <f t="shared" si="1"/>
        <v>0</v>
      </c>
      <c r="H21" s="13">
        <f t="shared" si="2"/>
        <v>0</v>
      </c>
      <c r="I21" s="13">
        <f t="shared" si="3"/>
        <v>0</v>
      </c>
      <c r="J21" s="14">
        <f t="shared" si="4"/>
        <v>0</v>
      </c>
      <c r="K21" s="15"/>
      <c r="L21" s="16">
        <f t="shared" si="0"/>
        <v>0</v>
      </c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</row>
    <row r="22" spans="2:82" ht="12" customHeight="1">
      <c r="B22" s="11"/>
      <c r="C22" s="12"/>
      <c r="D22" s="12"/>
      <c r="E22" s="12"/>
      <c r="F22" s="12"/>
      <c r="G22" s="13">
        <f t="shared" si="1"/>
        <v>0</v>
      </c>
      <c r="H22" s="13">
        <f t="shared" si="2"/>
        <v>0</v>
      </c>
      <c r="I22" s="13">
        <f t="shared" si="3"/>
        <v>0</v>
      </c>
      <c r="J22" s="14">
        <f t="shared" si="4"/>
        <v>0</v>
      </c>
      <c r="K22" s="15"/>
      <c r="L22" s="16">
        <f t="shared" si="0"/>
        <v>0</v>
      </c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</row>
    <row r="23" spans="2:82" ht="12" customHeight="1">
      <c r="B23" s="19"/>
      <c r="C23" s="20"/>
      <c r="D23" s="20"/>
      <c r="E23" s="20"/>
      <c r="F23" s="20"/>
      <c r="G23" s="13">
        <f t="shared" si="1"/>
        <v>0</v>
      </c>
      <c r="H23" s="13">
        <f t="shared" si="2"/>
        <v>0</v>
      </c>
      <c r="I23" s="13">
        <f t="shared" si="3"/>
        <v>0</v>
      </c>
      <c r="J23" s="14">
        <f t="shared" si="4"/>
        <v>0</v>
      </c>
      <c r="K23" s="15"/>
      <c r="L23" s="16">
        <f t="shared" si="0"/>
        <v>0</v>
      </c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</row>
    <row r="24" spans="2:82" ht="12" customHeight="1">
      <c r="B24" s="11"/>
      <c r="C24" s="12"/>
      <c r="D24" s="12"/>
      <c r="E24" s="12"/>
      <c r="F24" s="12"/>
      <c r="G24" s="13">
        <f t="shared" si="1"/>
        <v>0</v>
      </c>
      <c r="H24" s="13">
        <f t="shared" si="2"/>
        <v>0</v>
      </c>
      <c r="I24" s="13">
        <f t="shared" si="3"/>
        <v>0</v>
      </c>
      <c r="J24" s="14">
        <f t="shared" si="4"/>
        <v>0</v>
      </c>
      <c r="K24" s="15"/>
      <c r="L24" s="16">
        <f t="shared" si="0"/>
        <v>0</v>
      </c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</row>
    <row r="25" spans="2:82" ht="12" customHeight="1" thickBot="1">
      <c r="B25" s="11"/>
      <c r="C25" s="12"/>
      <c r="D25" s="12"/>
      <c r="E25" s="12"/>
      <c r="F25" s="12"/>
      <c r="G25" s="13">
        <f t="shared" si="1"/>
        <v>0</v>
      </c>
      <c r="H25" s="13">
        <f t="shared" si="2"/>
        <v>0</v>
      </c>
      <c r="I25" s="13">
        <f t="shared" si="3"/>
        <v>0</v>
      </c>
      <c r="J25" s="14">
        <f t="shared" si="4"/>
        <v>0</v>
      </c>
      <c r="K25" s="15"/>
      <c r="L25" s="16">
        <f t="shared" si="0"/>
        <v>0</v>
      </c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</row>
    <row r="26" spans="2:82" ht="12" customHeight="1" thickBot="1">
      <c r="B26" s="11"/>
      <c r="C26" s="12"/>
      <c r="D26" s="12"/>
      <c r="E26" s="12"/>
      <c r="F26" s="12"/>
      <c r="G26" s="13">
        <f t="shared" si="1"/>
        <v>0</v>
      </c>
      <c r="H26" s="13">
        <f t="shared" si="2"/>
        <v>0</v>
      </c>
      <c r="I26" s="13">
        <f t="shared" si="3"/>
        <v>0</v>
      </c>
      <c r="J26" s="14">
        <f t="shared" si="4"/>
        <v>0</v>
      </c>
      <c r="K26" s="15"/>
      <c r="L26" s="16">
        <f t="shared" si="0"/>
        <v>0</v>
      </c>
      <c r="O26" s="21" t="s">
        <v>16</v>
      </c>
      <c r="P26" s="22"/>
      <c r="Q26" s="22"/>
      <c r="R26" s="23"/>
      <c r="S26" s="24"/>
      <c r="T26" s="25" t="s">
        <v>10</v>
      </c>
      <c r="U26" s="26" t="s">
        <v>13</v>
      </c>
      <c r="V26" s="173" t="s">
        <v>17</v>
      </c>
      <c r="W26" s="174"/>
      <c r="X26" s="175"/>
      <c r="Y26" s="109"/>
      <c r="Z26" s="110" t="s">
        <v>10</v>
      </c>
      <c r="AA26" s="110" t="s">
        <v>13</v>
      </c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</row>
    <row r="27" spans="2:82" ht="12" customHeight="1" thickBot="1">
      <c r="B27" s="11"/>
      <c r="C27" s="12"/>
      <c r="D27" s="12"/>
      <c r="E27" s="12"/>
      <c r="F27" s="12"/>
      <c r="G27" s="13">
        <f t="shared" si="1"/>
        <v>0</v>
      </c>
      <c r="H27" s="13">
        <f t="shared" si="2"/>
        <v>0</v>
      </c>
      <c r="I27" s="13">
        <f t="shared" si="3"/>
        <v>0</v>
      </c>
      <c r="J27" s="14">
        <f t="shared" si="4"/>
        <v>0</v>
      </c>
      <c r="K27" s="15"/>
      <c r="L27" s="16">
        <f t="shared" si="0"/>
        <v>0</v>
      </c>
      <c r="M27" s="27"/>
      <c r="N27" s="28" t="s">
        <v>18</v>
      </c>
      <c r="O27" s="171" t="s">
        <v>18</v>
      </c>
      <c r="P27" s="172"/>
      <c r="Q27" s="172"/>
      <c r="R27" s="172"/>
      <c r="S27" s="172"/>
      <c r="T27" s="29">
        <f>SUM(E11:E49)</f>
        <v>6</v>
      </c>
      <c r="U27" s="30">
        <f>SUM(J11:J49)</f>
        <v>38.052000000000007</v>
      </c>
      <c r="V27" s="157" t="s">
        <v>19</v>
      </c>
      <c r="W27" s="158"/>
      <c r="X27" s="159"/>
      <c r="Y27" s="111"/>
      <c r="Z27" s="29">
        <f>+[1]piezas!V19</f>
        <v>0</v>
      </c>
      <c r="AA27" s="31">
        <f>+[1]piezas!W19</f>
        <v>0</v>
      </c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</row>
    <row r="28" spans="2:82" ht="12" customHeight="1">
      <c r="B28" s="11"/>
      <c r="C28" s="12"/>
      <c r="D28" s="12"/>
      <c r="E28" s="12"/>
      <c r="F28" s="12"/>
      <c r="G28" s="13">
        <f t="shared" si="1"/>
        <v>0</v>
      </c>
      <c r="H28" s="13">
        <f t="shared" si="2"/>
        <v>0</v>
      </c>
      <c r="I28" s="13">
        <f t="shared" si="3"/>
        <v>0</v>
      </c>
      <c r="J28" s="14">
        <f t="shared" si="4"/>
        <v>0</v>
      </c>
      <c r="K28" s="15"/>
      <c r="L28" s="16">
        <f t="shared" si="0"/>
        <v>0</v>
      </c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</row>
    <row r="29" spans="2:82" ht="12" customHeight="1">
      <c r="B29" s="11"/>
      <c r="C29" s="12"/>
      <c r="D29" s="12"/>
      <c r="E29" s="12"/>
      <c r="F29" s="12"/>
      <c r="G29" s="13">
        <f t="shared" si="1"/>
        <v>0</v>
      </c>
      <c r="H29" s="13">
        <f t="shared" si="2"/>
        <v>0</v>
      </c>
      <c r="I29" s="13">
        <f t="shared" si="3"/>
        <v>0</v>
      </c>
      <c r="J29" s="14">
        <f t="shared" si="4"/>
        <v>0</v>
      </c>
      <c r="K29" s="15"/>
      <c r="L29" s="16">
        <f t="shared" si="0"/>
        <v>0</v>
      </c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</row>
    <row r="30" spans="2:82" ht="12" customHeight="1">
      <c r="B30" s="11"/>
      <c r="C30" s="12"/>
      <c r="D30" s="12"/>
      <c r="E30" s="12"/>
      <c r="F30" s="12"/>
      <c r="G30" s="13">
        <f t="shared" si="1"/>
        <v>0</v>
      </c>
      <c r="H30" s="13">
        <f t="shared" si="2"/>
        <v>0</v>
      </c>
      <c r="I30" s="13">
        <f t="shared" si="3"/>
        <v>0</v>
      </c>
      <c r="J30" s="14">
        <f t="shared" si="4"/>
        <v>0</v>
      </c>
      <c r="K30" s="15"/>
      <c r="L30" s="16">
        <f t="shared" si="0"/>
        <v>0</v>
      </c>
      <c r="O30" s="165" t="s">
        <v>20</v>
      </c>
      <c r="P30" s="166"/>
      <c r="Q30" s="166"/>
      <c r="R30" s="166"/>
      <c r="S30" s="167"/>
      <c r="T30" s="168">
        <f>SUM(L11:L49)</f>
        <v>48.96</v>
      </c>
      <c r="U30" s="169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</row>
    <row r="31" spans="2:82" ht="12" customHeight="1">
      <c r="B31" s="11"/>
      <c r="C31" s="12"/>
      <c r="D31" s="12"/>
      <c r="E31" s="12"/>
      <c r="F31" s="12"/>
      <c r="G31" s="13">
        <f t="shared" si="1"/>
        <v>0</v>
      </c>
      <c r="H31" s="13">
        <f t="shared" si="2"/>
        <v>0</v>
      </c>
      <c r="I31" s="13">
        <f t="shared" si="3"/>
        <v>0</v>
      </c>
      <c r="J31" s="14">
        <f t="shared" si="4"/>
        <v>0</v>
      </c>
      <c r="K31" s="15"/>
      <c r="L31" s="16">
        <f t="shared" si="0"/>
        <v>0</v>
      </c>
      <c r="O31" s="162" t="s">
        <v>21</v>
      </c>
      <c r="P31" s="163"/>
      <c r="Q31" s="163"/>
      <c r="R31" s="163"/>
      <c r="S31" s="164"/>
      <c r="T31" s="170">
        <f>T27*8</f>
        <v>48</v>
      </c>
      <c r="U31" s="170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</row>
    <row r="32" spans="2:82" ht="12" customHeight="1">
      <c r="B32" s="11"/>
      <c r="C32" s="12"/>
      <c r="D32" s="12"/>
      <c r="E32" s="12"/>
      <c r="F32" s="12"/>
      <c r="G32" s="13">
        <f t="shared" si="1"/>
        <v>0</v>
      </c>
      <c r="H32" s="13">
        <f t="shared" si="2"/>
        <v>0</v>
      </c>
      <c r="I32" s="13">
        <f t="shared" si="3"/>
        <v>0</v>
      </c>
      <c r="J32" s="14">
        <f t="shared" si="4"/>
        <v>0</v>
      </c>
      <c r="K32" s="15"/>
      <c r="L32" s="16">
        <f t="shared" si="0"/>
        <v>0</v>
      </c>
      <c r="O32" s="162" t="s">
        <v>22</v>
      </c>
      <c r="P32" s="163"/>
      <c r="Q32" s="163"/>
      <c r="R32" s="163"/>
      <c r="S32" s="164"/>
      <c r="T32" s="170">
        <f>T27*4</f>
        <v>24</v>
      </c>
      <c r="U32" s="170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</row>
    <row r="33" spans="2:82" ht="12" customHeight="1">
      <c r="B33" s="11"/>
      <c r="C33" s="12"/>
      <c r="D33" s="12"/>
      <c r="E33" s="12"/>
      <c r="F33" s="12"/>
      <c r="G33" s="13">
        <f t="shared" si="1"/>
        <v>0</v>
      </c>
      <c r="H33" s="13">
        <f t="shared" si="2"/>
        <v>0</v>
      </c>
      <c r="I33" s="13">
        <f t="shared" si="3"/>
        <v>0</v>
      </c>
      <c r="J33" s="14">
        <f t="shared" si="4"/>
        <v>0</v>
      </c>
      <c r="K33" s="15"/>
      <c r="L33" s="16">
        <f t="shared" si="0"/>
        <v>0</v>
      </c>
      <c r="O33" s="160" t="s">
        <v>23</v>
      </c>
      <c r="P33" s="160"/>
      <c r="Q33" s="160"/>
      <c r="R33" s="160"/>
      <c r="S33" s="160"/>
      <c r="T33" s="161">
        <f>((0.24*T27)+T30)/2</f>
        <v>25.2</v>
      </c>
      <c r="U33" s="161"/>
      <c r="V33" s="91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</row>
    <row r="34" spans="2:82" ht="12" customHeight="1">
      <c r="B34" s="11"/>
      <c r="C34" s="12"/>
      <c r="D34" s="12"/>
      <c r="E34" s="12"/>
      <c r="F34" s="12"/>
      <c r="G34" s="13">
        <f t="shared" si="1"/>
        <v>0</v>
      </c>
      <c r="H34" s="13">
        <f t="shared" si="2"/>
        <v>0</v>
      </c>
      <c r="I34" s="13">
        <f t="shared" si="3"/>
        <v>0</v>
      </c>
      <c r="J34" s="14">
        <f t="shared" si="4"/>
        <v>0</v>
      </c>
      <c r="K34" s="15"/>
      <c r="L34" s="16">
        <f t="shared" si="0"/>
        <v>0</v>
      </c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</row>
    <row r="35" spans="2:82" ht="12" customHeight="1">
      <c r="B35" s="11"/>
      <c r="C35" s="12"/>
      <c r="D35" s="12"/>
      <c r="E35" s="12"/>
      <c r="F35" s="12"/>
      <c r="G35" s="13">
        <f t="shared" si="1"/>
        <v>0</v>
      </c>
      <c r="H35" s="13">
        <f t="shared" si="2"/>
        <v>0</v>
      </c>
      <c r="I35" s="13">
        <f t="shared" si="3"/>
        <v>0</v>
      </c>
      <c r="J35" s="14">
        <f t="shared" si="4"/>
        <v>0</v>
      </c>
      <c r="K35" s="15"/>
      <c r="L35" s="16">
        <f t="shared" si="0"/>
        <v>0</v>
      </c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</row>
    <row r="36" spans="2:82" ht="12" customHeight="1">
      <c r="B36" s="11"/>
      <c r="C36" s="12"/>
      <c r="D36" s="12"/>
      <c r="E36" s="12"/>
      <c r="F36" s="12"/>
      <c r="G36" s="13">
        <f t="shared" si="1"/>
        <v>0</v>
      </c>
      <c r="H36" s="13">
        <f t="shared" si="2"/>
        <v>0</v>
      </c>
      <c r="I36" s="13">
        <f t="shared" si="3"/>
        <v>0</v>
      </c>
      <c r="J36" s="14">
        <f t="shared" si="4"/>
        <v>0</v>
      </c>
      <c r="K36" s="15"/>
      <c r="L36" s="16">
        <f t="shared" si="0"/>
        <v>0</v>
      </c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</row>
    <row r="37" spans="2:82" ht="12" customHeight="1">
      <c r="B37" s="11"/>
      <c r="C37" s="12"/>
      <c r="D37" s="12"/>
      <c r="E37" s="12"/>
      <c r="F37" s="12"/>
      <c r="G37" s="13">
        <f t="shared" si="1"/>
        <v>0</v>
      </c>
      <c r="H37" s="13">
        <f t="shared" si="2"/>
        <v>0</v>
      </c>
      <c r="I37" s="13">
        <f t="shared" si="3"/>
        <v>0</v>
      </c>
      <c r="J37" s="14">
        <f t="shared" si="4"/>
        <v>0</v>
      </c>
      <c r="K37" s="15"/>
      <c r="L37" s="16">
        <f t="shared" si="0"/>
        <v>0</v>
      </c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</row>
    <row r="38" spans="2:82" ht="12" customHeight="1">
      <c r="B38" s="11"/>
      <c r="C38" s="12"/>
      <c r="D38" s="12"/>
      <c r="E38" s="12"/>
      <c r="F38" s="12"/>
      <c r="G38" s="13">
        <f t="shared" si="1"/>
        <v>0</v>
      </c>
      <c r="H38" s="13">
        <f t="shared" si="2"/>
        <v>0</v>
      </c>
      <c r="I38" s="13">
        <f t="shared" si="3"/>
        <v>0</v>
      </c>
      <c r="J38" s="14">
        <f t="shared" si="4"/>
        <v>0</v>
      </c>
      <c r="K38" s="15"/>
      <c r="L38" s="16">
        <f t="shared" si="0"/>
        <v>0</v>
      </c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</row>
    <row r="39" spans="2:82" ht="12" customHeight="1">
      <c r="B39" s="11"/>
      <c r="C39" s="12"/>
      <c r="D39" s="12"/>
      <c r="E39" s="12"/>
      <c r="F39" s="12"/>
      <c r="G39" s="13">
        <f t="shared" si="1"/>
        <v>0</v>
      </c>
      <c r="H39" s="13">
        <f t="shared" si="2"/>
        <v>0</v>
      </c>
      <c r="I39" s="13">
        <f t="shared" si="3"/>
        <v>0</v>
      </c>
      <c r="J39" s="14">
        <f t="shared" si="4"/>
        <v>0</v>
      </c>
      <c r="K39" s="15"/>
      <c r="L39" s="16">
        <f t="shared" si="0"/>
        <v>0</v>
      </c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</row>
    <row r="40" spans="2:82" ht="12" customHeight="1">
      <c r="B40" s="11"/>
      <c r="C40" s="12"/>
      <c r="D40" s="12"/>
      <c r="E40" s="12"/>
      <c r="F40" s="12"/>
      <c r="G40" s="13">
        <f t="shared" si="1"/>
        <v>0</v>
      </c>
      <c r="H40" s="13">
        <f t="shared" si="2"/>
        <v>0</v>
      </c>
      <c r="I40" s="13">
        <f t="shared" si="3"/>
        <v>0</v>
      </c>
      <c r="J40" s="14">
        <f t="shared" si="4"/>
        <v>0</v>
      </c>
      <c r="K40" s="15"/>
      <c r="L40" s="16">
        <f t="shared" si="0"/>
        <v>0</v>
      </c>
      <c r="V40" s="156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</row>
    <row r="41" spans="2:82" ht="12" customHeight="1">
      <c r="B41" s="11"/>
      <c r="C41" s="12"/>
      <c r="D41" s="12"/>
      <c r="E41" s="12"/>
      <c r="F41" s="12"/>
      <c r="G41" s="13">
        <f t="shared" si="1"/>
        <v>0</v>
      </c>
      <c r="H41" s="13">
        <f t="shared" si="2"/>
        <v>0</v>
      </c>
      <c r="I41" s="13">
        <f t="shared" si="3"/>
        <v>0</v>
      </c>
      <c r="J41" s="14">
        <f t="shared" si="4"/>
        <v>0</v>
      </c>
      <c r="K41" s="15"/>
      <c r="L41" s="16">
        <f t="shared" si="0"/>
        <v>0</v>
      </c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</row>
    <row r="42" spans="2:82" ht="12" customHeight="1">
      <c r="B42" s="11"/>
      <c r="C42" s="12"/>
      <c r="D42" s="12"/>
      <c r="E42" s="12"/>
      <c r="F42" s="12"/>
      <c r="G42" s="13">
        <f t="shared" si="1"/>
        <v>0</v>
      </c>
      <c r="H42" s="13">
        <f t="shared" si="2"/>
        <v>0</v>
      </c>
      <c r="I42" s="13">
        <f t="shared" si="3"/>
        <v>0</v>
      </c>
      <c r="J42" s="14">
        <f t="shared" si="4"/>
        <v>0</v>
      </c>
      <c r="K42" s="15"/>
      <c r="L42" s="16">
        <f t="shared" si="0"/>
        <v>0</v>
      </c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</row>
    <row r="43" spans="2:82" ht="12" customHeight="1">
      <c r="B43" s="11"/>
      <c r="C43" s="12"/>
      <c r="D43" s="12"/>
      <c r="E43" s="12"/>
      <c r="F43" s="12"/>
      <c r="G43" s="13">
        <f t="shared" si="1"/>
        <v>0</v>
      </c>
      <c r="H43" s="13">
        <f t="shared" si="2"/>
        <v>0</v>
      </c>
      <c r="I43" s="13">
        <f t="shared" si="3"/>
        <v>0</v>
      </c>
      <c r="J43" s="14">
        <f t="shared" si="4"/>
        <v>0</v>
      </c>
      <c r="K43" s="15"/>
      <c r="L43" s="16">
        <f t="shared" si="0"/>
        <v>0</v>
      </c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</row>
    <row r="44" spans="2:82" ht="12" customHeight="1">
      <c r="B44" s="11"/>
      <c r="C44" s="12"/>
      <c r="D44" s="12"/>
      <c r="E44" s="12"/>
      <c r="F44" s="12"/>
      <c r="G44" s="13">
        <f t="shared" si="1"/>
        <v>0</v>
      </c>
      <c r="H44" s="13">
        <f t="shared" si="2"/>
        <v>0</v>
      </c>
      <c r="I44" s="13">
        <f t="shared" si="3"/>
        <v>0</v>
      </c>
      <c r="J44" s="14">
        <f t="shared" si="4"/>
        <v>0</v>
      </c>
      <c r="K44" s="15"/>
      <c r="L44" s="16">
        <f t="shared" si="0"/>
        <v>0</v>
      </c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</row>
    <row r="45" spans="2:82" ht="12" customHeight="1">
      <c r="B45" s="11"/>
      <c r="C45" s="12"/>
      <c r="D45" s="12"/>
      <c r="E45" s="12"/>
      <c r="F45" s="12"/>
      <c r="G45" s="13">
        <f t="shared" si="1"/>
        <v>0</v>
      </c>
      <c r="H45" s="13">
        <f t="shared" si="2"/>
        <v>0</v>
      </c>
      <c r="I45" s="13">
        <f t="shared" si="3"/>
        <v>0</v>
      </c>
      <c r="J45" s="14">
        <f t="shared" si="4"/>
        <v>0</v>
      </c>
      <c r="K45" s="15"/>
      <c r="L45" s="16">
        <f t="shared" si="0"/>
        <v>0</v>
      </c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</row>
    <row r="46" spans="2:82" ht="12" customHeight="1">
      <c r="B46" s="11"/>
      <c r="C46" s="12"/>
      <c r="D46" s="12"/>
      <c r="E46" s="12"/>
      <c r="F46" s="12"/>
      <c r="G46" s="13">
        <f t="shared" si="1"/>
        <v>0</v>
      </c>
      <c r="H46" s="13">
        <f t="shared" si="2"/>
        <v>0</v>
      </c>
      <c r="I46" s="13">
        <f t="shared" si="3"/>
        <v>0</v>
      </c>
      <c r="J46" s="14">
        <f t="shared" si="4"/>
        <v>0</v>
      </c>
      <c r="K46" s="15"/>
      <c r="L46" s="16">
        <f t="shared" si="0"/>
        <v>0</v>
      </c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</row>
    <row r="47" spans="2:82" ht="12" customHeight="1">
      <c r="B47" s="11"/>
      <c r="C47" s="12"/>
      <c r="D47" s="12"/>
      <c r="E47" s="12"/>
      <c r="F47" s="12"/>
      <c r="G47" s="13">
        <f t="shared" si="1"/>
        <v>0</v>
      </c>
      <c r="H47" s="13">
        <f t="shared" si="2"/>
        <v>0</v>
      </c>
      <c r="I47" s="13">
        <f t="shared" si="3"/>
        <v>0</v>
      </c>
      <c r="J47" s="14">
        <f t="shared" si="4"/>
        <v>0</v>
      </c>
      <c r="K47" s="15"/>
      <c r="L47" s="16">
        <f t="shared" si="0"/>
        <v>0</v>
      </c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</row>
    <row r="48" spans="2:82" ht="12" customHeight="1">
      <c r="B48" s="11"/>
      <c r="C48" s="12"/>
      <c r="D48" s="12"/>
      <c r="E48" s="12"/>
      <c r="F48" s="12"/>
      <c r="G48" s="13">
        <f t="shared" si="1"/>
        <v>0</v>
      </c>
      <c r="H48" s="13">
        <f t="shared" si="2"/>
        <v>0</v>
      </c>
      <c r="I48" s="13">
        <f t="shared" si="3"/>
        <v>0</v>
      </c>
      <c r="J48" s="14">
        <f t="shared" si="4"/>
        <v>0</v>
      </c>
      <c r="K48" s="15"/>
      <c r="L48" s="16">
        <f t="shared" si="0"/>
        <v>0</v>
      </c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</row>
    <row r="49" spans="1:176" ht="12" customHeight="1" thickBot="1">
      <c r="B49" s="32"/>
      <c r="C49" s="33"/>
      <c r="D49" s="33"/>
      <c r="E49" s="33"/>
      <c r="F49" s="33"/>
      <c r="G49" s="13">
        <f t="shared" si="1"/>
        <v>0</v>
      </c>
      <c r="H49" s="13">
        <f t="shared" si="2"/>
        <v>0</v>
      </c>
      <c r="I49" s="13">
        <f t="shared" si="3"/>
        <v>0</v>
      </c>
      <c r="J49" s="14">
        <f t="shared" si="4"/>
        <v>0</v>
      </c>
      <c r="K49" s="15"/>
      <c r="L49" s="16">
        <f t="shared" si="0"/>
        <v>0</v>
      </c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</row>
    <row r="50" spans="1:176" ht="9.75" customHeight="1">
      <c r="B50" s="27"/>
      <c r="C50" s="27"/>
      <c r="D50" s="27"/>
      <c r="E50" s="27"/>
      <c r="F50" s="27"/>
      <c r="G50" s="34"/>
      <c r="H50" s="34"/>
      <c r="I50" s="34"/>
      <c r="J50" s="34"/>
      <c r="K50" s="34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</row>
    <row r="51" spans="1:176" ht="9.75" customHeight="1">
      <c r="A51" s="112"/>
      <c r="B51" s="113"/>
      <c r="C51" s="113"/>
      <c r="D51" s="113"/>
      <c r="E51" s="113"/>
      <c r="F51" s="113"/>
      <c r="G51" s="114"/>
      <c r="H51" s="114"/>
      <c r="I51" s="114"/>
      <c r="J51" s="113"/>
      <c r="K51" s="113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</row>
    <row r="52" spans="1:176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</row>
    <row r="53" spans="1:176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</row>
    <row r="54" spans="1:176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</row>
    <row r="55" spans="1:17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</row>
    <row r="56" spans="1:17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</row>
    <row r="57" spans="1:176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</row>
    <row r="58" spans="1:17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</row>
    <row r="59" spans="1:17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</row>
    <row r="60" spans="1:17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</row>
    <row r="61" spans="1:17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</row>
    <row r="62" spans="1:17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</row>
    <row r="63" spans="1:17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</row>
    <row r="64" spans="1:17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</row>
    <row r="65" spans="1:17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</row>
    <row r="66" spans="1:17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</row>
    <row r="67" spans="1:17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</row>
    <row r="68" spans="1:17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</row>
    <row r="69" spans="1:17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</row>
    <row r="70" spans="1:17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</row>
    <row r="71" spans="1:17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</row>
    <row r="72" spans="1:17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</row>
    <row r="73" spans="1:17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</row>
    <row r="74" spans="1:17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</row>
    <row r="75" spans="1:17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</row>
    <row r="76" spans="1:17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</row>
    <row r="77" spans="1:17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</row>
    <row r="78" spans="1:17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</row>
    <row r="79" spans="1:17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</row>
    <row r="80" spans="1:17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</row>
    <row r="81" spans="1:17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</row>
    <row r="82" spans="1:17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</row>
    <row r="83" spans="1:17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</row>
    <row r="84" spans="1:17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</row>
    <row r="85" spans="1:17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</row>
    <row r="86" spans="1:17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</row>
    <row r="87" spans="1:17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</row>
    <row r="88" spans="1:17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</row>
    <row r="89" spans="1:17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</row>
    <row r="90" spans="1:17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</row>
    <row r="91" spans="1:17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</row>
    <row r="92" spans="1:17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</row>
    <row r="93" spans="1:17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</row>
    <row r="94" spans="1:17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</row>
    <row r="95" spans="1:17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</row>
    <row r="96" spans="1:17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</row>
    <row r="97" spans="1:17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</row>
    <row r="98" spans="1:17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</row>
    <row r="99" spans="1:17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</row>
    <row r="100" spans="1:17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</row>
    <row r="101" spans="1:17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</row>
    <row r="102" spans="1:17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</row>
    <row r="103" spans="1:17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</row>
    <row r="104" spans="1:17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</row>
    <row r="105" spans="1:17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</row>
    <row r="106" spans="1:17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</row>
    <row r="107" spans="1:17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</row>
    <row r="108" spans="1:17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</row>
    <row r="109" spans="1:17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</row>
    <row r="110" spans="1:17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</row>
    <row r="111" spans="1:17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</row>
    <row r="112" spans="1:17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</row>
    <row r="113" spans="1:17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</row>
    <row r="114" spans="1:17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</row>
    <row r="115" spans="1:17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</row>
    <row r="116" spans="1:17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</row>
    <row r="117" spans="1:17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</row>
    <row r="118" spans="1:17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</row>
    <row r="119" spans="1:17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</row>
    <row r="120" spans="1:17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</row>
    <row r="121" spans="1:17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</row>
    <row r="122" spans="1:17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</row>
    <row r="123" spans="1:17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</row>
    <row r="124" spans="1:17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</row>
    <row r="125" spans="1:17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</row>
    <row r="126" spans="1:17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</row>
    <row r="127" spans="1:17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</row>
    <row r="128" spans="1:17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</row>
    <row r="129" spans="1:17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</row>
    <row r="130" spans="1:17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</row>
    <row r="131" spans="1:17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S131" s="112"/>
      <c r="FT131" s="112"/>
    </row>
    <row r="132" spans="1:17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</row>
    <row r="133" spans="1:17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S133" s="112"/>
      <c r="FT133" s="112"/>
    </row>
    <row r="134" spans="1:17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S134" s="112"/>
      <c r="FT134" s="112"/>
    </row>
    <row r="135" spans="1:17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S135" s="112"/>
      <c r="FT135" s="112"/>
    </row>
    <row r="136" spans="1:17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</row>
    <row r="137" spans="1:17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S137" s="112"/>
      <c r="FT137" s="112"/>
    </row>
    <row r="138" spans="1:17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</row>
    <row r="139" spans="1:17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</row>
    <row r="140" spans="1:17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  <c r="FT140" s="112"/>
    </row>
    <row r="141" spans="1:17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</row>
    <row r="142" spans="1:17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S142" s="112"/>
      <c r="FT142" s="112"/>
    </row>
    <row r="143" spans="1:17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S143" s="112"/>
      <c r="FT143" s="112"/>
    </row>
    <row r="144" spans="1:17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</row>
    <row r="145" spans="1:17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</row>
    <row r="146" spans="1:17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  <c r="FT146" s="112"/>
    </row>
    <row r="147" spans="1:17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S147" s="112"/>
      <c r="FT147" s="112"/>
    </row>
    <row r="148" spans="1:17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S148" s="112"/>
      <c r="FT148" s="112"/>
    </row>
    <row r="149" spans="1:17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S149" s="112"/>
      <c r="FT149" s="112"/>
    </row>
    <row r="150" spans="1:17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</row>
    <row r="151" spans="1:17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</row>
    <row r="152" spans="1:17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12"/>
      <c r="EV152" s="112"/>
      <c r="EW152" s="112"/>
      <c r="EX152" s="112"/>
      <c r="EY152" s="112"/>
      <c r="EZ152" s="112"/>
      <c r="FA152" s="112"/>
      <c r="FB152" s="112"/>
      <c r="FC152" s="112"/>
      <c r="FD152" s="112"/>
      <c r="FE152" s="112"/>
      <c r="FF152" s="112"/>
      <c r="FG152" s="112"/>
      <c r="FH152" s="112"/>
      <c r="FI152" s="112"/>
      <c r="FJ152" s="112"/>
      <c r="FK152" s="112"/>
      <c r="FL152" s="112"/>
      <c r="FM152" s="112"/>
      <c r="FN152" s="112"/>
      <c r="FO152" s="112"/>
      <c r="FP152" s="112"/>
      <c r="FQ152" s="112"/>
      <c r="FR152" s="112"/>
      <c r="FS152" s="112"/>
      <c r="FT152" s="112"/>
    </row>
    <row r="153" spans="1:17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2"/>
      <c r="FC153" s="112"/>
      <c r="FD153" s="112"/>
      <c r="FE153" s="112"/>
      <c r="FF153" s="112"/>
      <c r="FG153" s="112"/>
      <c r="FH153" s="112"/>
      <c r="FI153" s="112"/>
      <c r="FJ153" s="112"/>
      <c r="FK153" s="112"/>
      <c r="FL153" s="112"/>
      <c r="FM153" s="112"/>
      <c r="FN153" s="112"/>
      <c r="FO153" s="112"/>
      <c r="FP153" s="112"/>
      <c r="FQ153" s="112"/>
      <c r="FR153" s="112"/>
      <c r="FS153" s="112"/>
      <c r="FT153" s="112"/>
    </row>
    <row r="154" spans="1:17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  <c r="EF154" s="112"/>
      <c r="EG154" s="112"/>
      <c r="EH154" s="112"/>
      <c r="EI154" s="112"/>
      <c r="EJ154" s="112"/>
      <c r="EK154" s="112"/>
      <c r="EL154" s="112"/>
      <c r="EM154" s="112"/>
      <c r="EN154" s="112"/>
      <c r="EO154" s="112"/>
      <c r="EP154" s="112"/>
      <c r="EQ154" s="112"/>
      <c r="ER154" s="112"/>
      <c r="ES154" s="112"/>
      <c r="ET154" s="112"/>
      <c r="EU154" s="112"/>
      <c r="EV154" s="112"/>
      <c r="EW154" s="112"/>
      <c r="EX154" s="112"/>
      <c r="EY154" s="112"/>
      <c r="EZ154" s="112"/>
      <c r="FA154" s="112"/>
      <c r="FB154" s="112"/>
      <c r="FC154" s="112"/>
      <c r="FD154" s="112"/>
      <c r="FE154" s="112"/>
      <c r="FF154" s="112"/>
      <c r="FG154" s="112"/>
      <c r="FH154" s="112"/>
      <c r="FI154" s="112"/>
      <c r="FJ154" s="112"/>
      <c r="FK154" s="112"/>
      <c r="FL154" s="112"/>
      <c r="FM154" s="112"/>
      <c r="FN154" s="112"/>
      <c r="FO154" s="112"/>
      <c r="FP154" s="112"/>
      <c r="FQ154" s="112"/>
      <c r="FR154" s="112"/>
      <c r="FS154" s="112"/>
      <c r="FT154" s="112"/>
    </row>
    <row r="155" spans="1:17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  <c r="EF155" s="112"/>
      <c r="EG155" s="112"/>
      <c r="EH155" s="112"/>
      <c r="EI155" s="112"/>
      <c r="EJ155" s="112"/>
      <c r="EK155" s="112"/>
      <c r="EL155" s="112"/>
      <c r="EM155" s="112"/>
      <c r="EN155" s="112"/>
      <c r="EO155" s="112"/>
      <c r="EP155" s="112"/>
      <c r="EQ155" s="112"/>
      <c r="ER155" s="112"/>
      <c r="ES155" s="112"/>
      <c r="ET155" s="112"/>
      <c r="EU155" s="112"/>
      <c r="EV155" s="112"/>
      <c r="EW155" s="112"/>
      <c r="EX155" s="112"/>
      <c r="EY155" s="112"/>
      <c r="EZ155" s="112"/>
      <c r="FA155" s="112"/>
      <c r="FB155" s="112"/>
      <c r="FC155" s="112"/>
      <c r="FD155" s="112"/>
      <c r="FE155" s="112"/>
      <c r="FF155" s="112"/>
      <c r="FG155" s="112"/>
      <c r="FH155" s="112"/>
      <c r="FI155" s="112"/>
      <c r="FJ155" s="112"/>
      <c r="FK155" s="112"/>
      <c r="FL155" s="112"/>
      <c r="FM155" s="112"/>
      <c r="FN155" s="112"/>
      <c r="FO155" s="112"/>
      <c r="FP155" s="112"/>
      <c r="FQ155" s="112"/>
      <c r="FR155" s="112"/>
      <c r="FS155" s="112"/>
      <c r="FT155" s="112"/>
    </row>
    <row r="156" spans="1:17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  <c r="EF156" s="112"/>
      <c r="EG156" s="112"/>
      <c r="EH156" s="112"/>
      <c r="EI156" s="112"/>
      <c r="EJ156" s="112"/>
      <c r="EK156" s="112"/>
      <c r="EL156" s="112"/>
      <c r="EM156" s="112"/>
      <c r="EN156" s="112"/>
      <c r="EO156" s="112"/>
      <c r="EP156" s="112"/>
      <c r="EQ156" s="112"/>
      <c r="ER156" s="112"/>
      <c r="ES156" s="112"/>
      <c r="ET156" s="112"/>
      <c r="EU156" s="112"/>
      <c r="EV156" s="112"/>
      <c r="EW156" s="112"/>
      <c r="EX156" s="112"/>
      <c r="EY156" s="112"/>
      <c r="EZ156" s="112"/>
      <c r="FA156" s="112"/>
      <c r="FB156" s="112"/>
      <c r="FC156" s="112"/>
      <c r="FD156" s="112"/>
      <c r="FE156" s="112"/>
      <c r="FF156" s="112"/>
      <c r="FG156" s="112"/>
      <c r="FH156" s="112"/>
      <c r="FI156" s="112"/>
      <c r="FJ156" s="112"/>
      <c r="FK156" s="112"/>
      <c r="FL156" s="112"/>
      <c r="FM156" s="112"/>
      <c r="FN156" s="112"/>
      <c r="FO156" s="112"/>
      <c r="FP156" s="112"/>
      <c r="FQ156" s="112"/>
      <c r="FR156" s="112"/>
      <c r="FS156" s="112"/>
      <c r="FT156" s="112"/>
    </row>
    <row r="157" spans="1:17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12"/>
      <c r="EV157" s="112"/>
      <c r="EW157" s="112"/>
      <c r="EX157" s="112"/>
      <c r="EY157" s="112"/>
      <c r="EZ157" s="112"/>
      <c r="FA157" s="112"/>
      <c r="FB157" s="112"/>
      <c r="FC157" s="112"/>
      <c r="FD157" s="112"/>
      <c r="FE157" s="112"/>
      <c r="FF157" s="112"/>
      <c r="FG157" s="112"/>
      <c r="FH157" s="112"/>
      <c r="FI157" s="112"/>
      <c r="FJ157" s="112"/>
      <c r="FK157" s="112"/>
      <c r="FL157" s="112"/>
      <c r="FM157" s="112"/>
      <c r="FN157" s="112"/>
      <c r="FO157" s="112"/>
      <c r="FP157" s="112"/>
      <c r="FQ157" s="112"/>
      <c r="FR157" s="112"/>
      <c r="FS157" s="112"/>
      <c r="FT157" s="112"/>
    </row>
    <row r="158" spans="1:17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  <c r="EF158" s="112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2"/>
      <c r="ER158" s="112"/>
      <c r="ES158" s="112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2"/>
      <c r="FF158" s="112"/>
      <c r="FG158" s="112"/>
      <c r="FH158" s="112"/>
      <c r="FI158" s="112"/>
      <c r="FJ158" s="112"/>
      <c r="FK158" s="112"/>
      <c r="FL158" s="112"/>
      <c r="FM158" s="112"/>
      <c r="FN158" s="112"/>
      <c r="FO158" s="112"/>
      <c r="FP158" s="112"/>
      <c r="FQ158" s="112"/>
      <c r="FR158" s="112"/>
      <c r="FS158" s="112"/>
      <c r="FT158" s="112"/>
    </row>
    <row r="159" spans="1:17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  <c r="EF159" s="112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2"/>
      <c r="ES159" s="112"/>
      <c r="ET159" s="112"/>
      <c r="EU159" s="112"/>
      <c r="EV159" s="112"/>
      <c r="EW159" s="112"/>
      <c r="EX159" s="112"/>
      <c r="EY159" s="112"/>
      <c r="EZ159" s="112"/>
      <c r="FA159" s="112"/>
      <c r="FB159" s="112"/>
      <c r="FC159" s="112"/>
      <c r="FD159" s="112"/>
      <c r="FE159" s="112"/>
      <c r="FF159" s="112"/>
      <c r="FG159" s="112"/>
      <c r="FH159" s="112"/>
      <c r="FI159" s="112"/>
      <c r="FJ159" s="112"/>
      <c r="FK159" s="112"/>
      <c r="FL159" s="112"/>
      <c r="FM159" s="112"/>
      <c r="FN159" s="112"/>
      <c r="FO159" s="112"/>
      <c r="FP159" s="112"/>
      <c r="FQ159" s="112"/>
      <c r="FR159" s="112"/>
      <c r="FS159" s="112"/>
      <c r="FT159" s="112"/>
    </row>
    <row r="160" spans="1:17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  <c r="EF160" s="112"/>
      <c r="EG160" s="112"/>
      <c r="EH160" s="112"/>
      <c r="EI160" s="112"/>
      <c r="EJ160" s="112"/>
      <c r="EK160" s="112"/>
      <c r="EL160" s="112"/>
      <c r="EM160" s="112"/>
      <c r="EN160" s="112"/>
      <c r="EO160" s="112"/>
      <c r="EP160" s="112"/>
      <c r="EQ160" s="112"/>
      <c r="ER160" s="112"/>
      <c r="ES160" s="112"/>
      <c r="ET160" s="112"/>
      <c r="EU160" s="112"/>
      <c r="EV160" s="112"/>
      <c r="EW160" s="112"/>
      <c r="EX160" s="112"/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2"/>
      <c r="FK160" s="112"/>
      <c r="FL160" s="112"/>
      <c r="FM160" s="112"/>
      <c r="FN160" s="112"/>
      <c r="FO160" s="112"/>
      <c r="FP160" s="112"/>
      <c r="FQ160" s="112"/>
      <c r="FR160" s="112"/>
      <c r="FS160" s="112"/>
      <c r="FT160" s="112"/>
    </row>
    <row r="161" spans="1:17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  <c r="EF161" s="112"/>
      <c r="EG161" s="112"/>
      <c r="EH161" s="112"/>
      <c r="EI161" s="112"/>
      <c r="EJ161" s="112"/>
      <c r="EK161" s="112"/>
      <c r="EL161" s="112"/>
      <c r="EM161" s="112"/>
      <c r="EN161" s="112"/>
      <c r="EO161" s="112"/>
      <c r="EP161" s="112"/>
      <c r="EQ161" s="112"/>
      <c r="ER161" s="112"/>
      <c r="ES161" s="112"/>
      <c r="ET161" s="112"/>
      <c r="EU161" s="112"/>
      <c r="EV161" s="112"/>
      <c r="EW161" s="112"/>
      <c r="EX161" s="112"/>
      <c r="EY161" s="112"/>
      <c r="EZ161" s="112"/>
      <c r="FA161" s="112"/>
      <c r="FB161" s="112"/>
      <c r="FC161" s="112"/>
      <c r="FD161" s="112"/>
      <c r="FE161" s="112"/>
      <c r="FF161" s="112"/>
      <c r="FG161" s="112"/>
      <c r="FH161" s="112"/>
      <c r="FI161" s="112"/>
      <c r="FJ161" s="112"/>
      <c r="FK161" s="112"/>
      <c r="FL161" s="112"/>
      <c r="FM161" s="112"/>
      <c r="FN161" s="112"/>
      <c r="FO161" s="112"/>
      <c r="FP161" s="112"/>
      <c r="FQ161" s="112"/>
      <c r="FR161" s="112"/>
      <c r="FS161" s="112"/>
      <c r="FT161" s="112"/>
    </row>
    <row r="162" spans="1:17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2"/>
      <c r="FL162" s="112"/>
      <c r="FM162" s="112"/>
      <c r="FN162" s="112"/>
      <c r="FO162" s="112"/>
      <c r="FP162" s="112"/>
      <c r="FQ162" s="112"/>
      <c r="FR162" s="112"/>
      <c r="FS162" s="112"/>
      <c r="FT162" s="112"/>
    </row>
    <row r="163" spans="1:17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  <c r="EF163" s="112"/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2"/>
      <c r="ES163" s="112"/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2"/>
      <c r="FF163" s="112"/>
      <c r="FG163" s="112"/>
      <c r="FH163" s="112"/>
      <c r="FI163" s="112"/>
      <c r="FJ163" s="112"/>
      <c r="FK163" s="112"/>
      <c r="FL163" s="112"/>
      <c r="FM163" s="112"/>
      <c r="FN163" s="112"/>
      <c r="FO163" s="112"/>
      <c r="FP163" s="112"/>
      <c r="FQ163" s="112"/>
      <c r="FR163" s="112"/>
      <c r="FS163" s="112"/>
      <c r="FT163" s="112"/>
    </row>
    <row r="164" spans="1:17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  <c r="EF164" s="112"/>
      <c r="EG164" s="112"/>
      <c r="EH164" s="112"/>
      <c r="EI164" s="112"/>
      <c r="EJ164" s="112"/>
      <c r="EK164" s="112"/>
      <c r="EL164" s="112"/>
      <c r="EM164" s="112"/>
      <c r="EN164" s="112"/>
      <c r="EO164" s="112"/>
      <c r="EP164" s="112"/>
      <c r="EQ164" s="112"/>
      <c r="ER164" s="112"/>
      <c r="ES164" s="112"/>
      <c r="ET164" s="112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2"/>
      <c r="FF164" s="112"/>
      <c r="FG164" s="112"/>
      <c r="FH164" s="112"/>
      <c r="FI164" s="112"/>
      <c r="FJ164" s="112"/>
      <c r="FK164" s="112"/>
      <c r="FL164" s="112"/>
      <c r="FM164" s="112"/>
      <c r="FN164" s="112"/>
      <c r="FO164" s="112"/>
      <c r="FP164" s="112"/>
      <c r="FQ164" s="112"/>
      <c r="FR164" s="112"/>
      <c r="FS164" s="112"/>
      <c r="FT164" s="112"/>
    </row>
    <row r="165" spans="1:17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  <c r="EF165" s="112"/>
      <c r="EG165" s="112"/>
      <c r="EH165" s="112"/>
      <c r="EI165" s="112"/>
      <c r="EJ165" s="112"/>
      <c r="EK165" s="112"/>
      <c r="EL165" s="112"/>
      <c r="EM165" s="112"/>
      <c r="EN165" s="112"/>
      <c r="EO165" s="112"/>
      <c r="EP165" s="112"/>
      <c r="EQ165" s="112"/>
      <c r="ER165" s="112"/>
      <c r="ES165" s="112"/>
      <c r="ET165" s="112"/>
      <c r="EU165" s="112"/>
      <c r="EV165" s="112"/>
      <c r="EW165" s="112"/>
      <c r="EX165" s="112"/>
      <c r="EY165" s="112"/>
      <c r="EZ165" s="112"/>
      <c r="FA165" s="112"/>
      <c r="FB165" s="112"/>
      <c r="FC165" s="112"/>
      <c r="FD165" s="112"/>
      <c r="FE165" s="112"/>
      <c r="FF165" s="112"/>
      <c r="FG165" s="112"/>
      <c r="FH165" s="112"/>
      <c r="FI165" s="112"/>
      <c r="FJ165" s="112"/>
      <c r="FK165" s="112"/>
      <c r="FL165" s="112"/>
      <c r="FM165" s="112"/>
      <c r="FN165" s="112"/>
      <c r="FO165" s="112"/>
      <c r="FP165" s="112"/>
      <c r="FQ165" s="112"/>
      <c r="FR165" s="112"/>
      <c r="FS165" s="112"/>
      <c r="FT165" s="112"/>
    </row>
    <row r="166" spans="1:17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  <c r="EF166" s="112"/>
      <c r="EG166" s="112"/>
      <c r="EH166" s="112"/>
      <c r="EI166" s="112"/>
      <c r="EJ166" s="112"/>
      <c r="EK166" s="112"/>
      <c r="EL166" s="112"/>
      <c r="EM166" s="112"/>
      <c r="EN166" s="112"/>
      <c r="EO166" s="112"/>
      <c r="EP166" s="112"/>
      <c r="EQ166" s="112"/>
      <c r="ER166" s="112"/>
      <c r="ES166" s="112"/>
      <c r="ET166" s="112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12"/>
      <c r="FG166" s="112"/>
      <c r="FH166" s="112"/>
      <c r="FI166" s="112"/>
      <c r="FJ166" s="112"/>
      <c r="FK166" s="112"/>
      <c r="FL166" s="112"/>
      <c r="FM166" s="112"/>
      <c r="FN166" s="112"/>
      <c r="FO166" s="112"/>
      <c r="FP166" s="112"/>
      <c r="FQ166" s="112"/>
      <c r="FR166" s="112"/>
      <c r="FS166" s="112"/>
      <c r="FT166" s="112"/>
    </row>
    <row r="167" spans="1:17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  <c r="EF167" s="112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2"/>
      <c r="ES167" s="112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12"/>
      <c r="FG167" s="112"/>
      <c r="FH167" s="112"/>
      <c r="FI167" s="112"/>
      <c r="FJ167" s="112"/>
      <c r="FK167" s="112"/>
      <c r="FL167" s="112"/>
      <c r="FM167" s="112"/>
      <c r="FN167" s="112"/>
      <c r="FO167" s="112"/>
      <c r="FP167" s="112"/>
      <c r="FQ167" s="112"/>
      <c r="FR167" s="112"/>
      <c r="FS167" s="112"/>
      <c r="FT167" s="112"/>
    </row>
    <row r="168" spans="1:17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  <c r="EF168" s="112"/>
      <c r="EG168" s="112"/>
      <c r="EH168" s="112"/>
      <c r="EI168" s="112"/>
      <c r="EJ168" s="112"/>
      <c r="EK168" s="112"/>
      <c r="EL168" s="112"/>
      <c r="EM168" s="112"/>
      <c r="EN168" s="112"/>
      <c r="EO168" s="112"/>
      <c r="EP168" s="112"/>
      <c r="EQ168" s="112"/>
      <c r="ER168" s="112"/>
      <c r="ES168" s="112"/>
      <c r="ET168" s="112"/>
      <c r="EU168" s="112"/>
      <c r="EV168" s="112"/>
      <c r="EW168" s="112"/>
      <c r="EX168" s="112"/>
      <c r="EY168" s="112"/>
      <c r="EZ168" s="112"/>
      <c r="FA168" s="112"/>
      <c r="FB168" s="112"/>
      <c r="FC168" s="112"/>
      <c r="FD168" s="112"/>
      <c r="FE168" s="112"/>
      <c r="FF168" s="112"/>
      <c r="FG168" s="112"/>
      <c r="FH168" s="112"/>
      <c r="FI168" s="112"/>
      <c r="FJ168" s="112"/>
      <c r="FK168" s="112"/>
      <c r="FL168" s="112"/>
      <c r="FM168" s="112"/>
      <c r="FN168" s="112"/>
      <c r="FO168" s="112"/>
      <c r="FP168" s="112"/>
      <c r="FQ168" s="112"/>
      <c r="FR168" s="112"/>
      <c r="FS168" s="112"/>
      <c r="FT168" s="112"/>
    </row>
    <row r="169" spans="1:17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  <c r="EF169" s="112"/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2"/>
      <c r="ES169" s="112"/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2"/>
      <c r="FF169" s="112"/>
      <c r="FG169" s="112"/>
      <c r="FH169" s="112"/>
      <c r="FI169" s="112"/>
      <c r="FJ169" s="112"/>
      <c r="FK169" s="112"/>
      <c r="FL169" s="112"/>
      <c r="FM169" s="112"/>
      <c r="FN169" s="112"/>
      <c r="FO169" s="112"/>
      <c r="FP169" s="112"/>
      <c r="FQ169" s="112"/>
      <c r="FR169" s="112"/>
      <c r="FS169" s="112"/>
      <c r="FT169" s="112"/>
    </row>
    <row r="170" spans="1:17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  <c r="EF170" s="112"/>
      <c r="EG170" s="112"/>
      <c r="EH170" s="112"/>
      <c r="EI170" s="112"/>
      <c r="EJ170" s="112"/>
      <c r="EK170" s="112"/>
      <c r="EL170" s="112"/>
      <c r="EM170" s="112"/>
      <c r="EN170" s="112"/>
      <c r="EO170" s="112"/>
      <c r="EP170" s="112"/>
      <c r="EQ170" s="112"/>
      <c r="ER170" s="112"/>
      <c r="ES170" s="112"/>
      <c r="ET170" s="112"/>
      <c r="EU170" s="112"/>
      <c r="EV170" s="112"/>
      <c r="EW170" s="112"/>
      <c r="EX170" s="112"/>
      <c r="EY170" s="112"/>
      <c r="EZ170" s="112"/>
      <c r="FA170" s="112"/>
      <c r="FB170" s="112"/>
      <c r="FC170" s="112"/>
      <c r="FD170" s="112"/>
      <c r="FE170" s="112"/>
      <c r="FF170" s="112"/>
      <c r="FG170" s="112"/>
      <c r="FH170" s="112"/>
      <c r="FI170" s="112"/>
      <c r="FJ170" s="112"/>
      <c r="FK170" s="112"/>
      <c r="FL170" s="112"/>
      <c r="FM170" s="112"/>
      <c r="FN170" s="112"/>
      <c r="FO170" s="112"/>
      <c r="FP170" s="112"/>
      <c r="FQ170" s="112"/>
      <c r="FR170" s="112"/>
      <c r="FS170" s="112"/>
      <c r="FT170" s="112"/>
    </row>
    <row r="171" spans="1:17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12"/>
      <c r="EY171" s="112"/>
      <c r="EZ171" s="112"/>
      <c r="FA171" s="112"/>
      <c r="FB171" s="112"/>
      <c r="FC171" s="112"/>
      <c r="FD171" s="112"/>
      <c r="FE171" s="112"/>
      <c r="FF171" s="112"/>
      <c r="FG171" s="112"/>
      <c r="FH171" s="112"/>
      <c r="FI171" s="112"/>
      <c r="FJ171" s="112"/>
      <c r="FK171" s="112"/>
      <c r="FL171" s="112"/>
      <c r="FM171" s="112"/>
      <c r="FN171" s="112"/>
      <c r="FO171" s="112"/>
      <c r="FP171" s="112"/>
      <c r="FQ171" s="112"/>
      <c r="FR171" s="112"/>
      <c r="FS171" s="112"/>
      <c r="FT171" s="112"/>
    </row>
    <row r="172" spans="1:17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12"/>
      <c r="FF172" s="112"/>
      <c r="FG172" s="112"/>
      <c r="FH172" s="112"/>
      <c r="FI172" s="112"/>
      <c r="FJ172" s="112"/>
      <c r="FK172" s="112"/>
      <c r="FL172" s="112"/>
      <c r="FM172" s="112"/>
      <c r="FN172" s="112"/>
      <c r="FO172" s="112"/>
      <c r="FP172" s="112"/>
      <c r="FQ172" s="112"/>
      <c r="FR172" s="112"/>
      <c r="FS172" s="112"/>
      <c r="FT172" s="112"/>
    </row>
  </sheetData>
  <sheetProtection password="856E" sheet="1" objects="1" scenarios="1" formatCells="0" selectLockedCells="1"/>
  <mergeCells count="17">
    <mergeCell ref="V26:X26"/>
    <mergeCell ref="A3:T4"/>
    <mergeCell ref="U3:V4"/>
    <mergeCell ref="B6:G6"/>
    <mergeCell ref="L6:S6"/>
    <mergeCell ref="U6:V6"/>
    <mergeCell ref="B9:J9"/>
    <mergeCell ref="V27:X27"/>
    <mergeCell ref="O33:S33"/>
    <mergeCell ref="T33:U33"/>
    <mergeCell ref="O31:S31"/>
    <mergeCell ref="O30:S30"/>
    <mergeCell ref="T30:U30"/>
    <mergeCell ref="O32:S32"/>
    <mergeCell ref="T31:U31"/>
    <mergeCell ref="T32:U32"/>
    <mergeCell ref="O27:S27"/>
  </mergeCells>
  <phoneticPr fontId="0" type="noConversion"/>
  <pageMargins left="0.75" right="0.75" top="1" bottom="0.52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V242"/>
  <sheetViews>
    <sheetView showGridLines="0" workbookViewId="0">
      <selection activeCell="E6" sqref="E6"/>
    </sheetView>
  </sheetViews>
  <sheetFormatPr defaultColWidth="11.42578125" defaultRowHeight="13.15"/>
  <cols>
    <col min="1" max="1" width="9.140625" customWidth="1"/>
    <col min="2" max="2" width="9.28515625" customWidth="1"/>
    <col min="3" max="3" width="9.7109375" hidden="1" customWidth="1"/>
    <col min="4" max="4" width="9.140625" hidden="1" customWidth="1"/>
    <col min="5" max="5" width="9.5703125" customWidth="1"/>
    <col min="6" max="6" width="8.5703125" customWidth="1"/>
    <col min="7" max="7" width="8.7109375" customWidth="1"/>
    <col min="8" max="8" width="10.140625" hidden="1" customWidth="1"/>
    <col min="9" max="9" width="9.7109375" hidden="1" customWidth="1"/>
    <col min="10" max="12" width="7.42578125" hidden="1" customWidth="1"/>
    <col min="13" max="13" width="9.7109375" customWidth="1"/>
    <col min="14" max="14" width="5.140625" customWidth="1"/>
    <col min="16" max="16" width="7.85546875" customWidth="1"/>
    <col min="17" max="17" width="4.140625" customWidth="1"/>
    <col min="18" max="18" width="10.42578125" customWidth="1"/>
  </cols>
  <sheetData>
    <row r="1" spans="1:126" ht="55.5" customHeight="1">
      <c r="A1" s="101"/>
      <c r="B1" s="102"/>
      <c r="C1" s="102"/>
      <c r="D1" s="102"/>
      <c r="E1" s="102" t="s">
        <v>0</v>
      </c>
      <c r="F1" s="101"/>
      <c r="G1" s="103"/>
      <c r="H1" s="103"/>
      <c r="I1" s="103"/>
      <c r="J1" s="103" t="s">
        <v>1</v>
      </c>
      <c r="K1" s="103"/>
      <c r="L1" s="103"/>
      <c r="M1" s="106"/>
      <c r="N1" s="106" t="s">
        <v>24</v>
      </c>
      <c r="O1" s="101"/>
      <c r="P1" s="101"/>
      <c r="Q1" s="101"/>
      <c r="R1" s="101"/>
      <c r="S1" s="107"/>
      <c r="T1" s="107"/>
      <c r="U1" s="107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</row>
    <row r="2" spans="1:126" ht="3" customHeight="1" thickBot="1"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</row>
    <row r="3" spans="1:126" ht="13.9" thickBot="1">
      <c r="A3" s="193" t="s">
        <v>25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7"/>
      <c r="O3" s="1"/>
      <c r="P3" s="1"/>
      <c r="Q3" s="1"/>
      <c r="R3" s="1"/>
      <c r="S3" s="1"/>
      <c r="T3" s="1"/>
      <c r="U3" s="1"/>
      <c r="V3" s="112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</row>
    <row r="4" spans="1:126">
      <c r="A4" s="6" t="s">
        <v>7</v>
      </c>
      <c r="B4" s="7" t="s">
        <v>8</v>
      </c>
      <c r="D4" s="86" t="s">
        <v>26</v>
      </c>
      <c r="E4" s="7" t="s">
        <v>27</v>
      </c>
      <c r="F4" s="7" t="s">
        <v>28</v>
      </c>
      <c r="G4" s="81" t="s">
        <v>10</v>
      </c>
      <c r="H4" s="7" t="s">
        <v>29</v>
      </c>
      <c r="I4" s="7" t="s">
        <v>30</v>
      </c>
      <c r="J4" s="7" t="s">
        <v>12</v>
      </c>
      <c r="K4" s="143"/>
      <c r="L4" s="143"/>
      <c r="M4" s="44" t="s">
        <v>13</v>
      </c>
      <c r="N4" s="45"/>
      <c r="O4" s="90" t="s">
        <v>31</v>
      </c>
      <c r="P4" s="1"/>
      <c r="Q4" s="1"/>
      <c r="R4" s="1"/>
      <c r="S4" s="1"/>
      <c r="T4" s="1"/>
      <c r="U4" s="1"/>
      <c r="V4" s="112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</row>
    <row r="5" spans="1:126">
      <c r="A5" s="19">
        <v>1</v>
      </c>
      <c r="B5" s="20">
        <v>1</v>
      </c>
      <c r="C5" s="87">
        <f t="shared" ref="C5" si="0">((D5*1.58)/90)*F5</f>
        <v>1.6590000000000003</v>
      </c>
      <c r="D5" s="87">
        <f t="shared" ref="D5" si="1">+E5+A5</f>
        <v>1.05</v>
      </c>
      <c r="E5" s="20">
        <v>0.05</v>
      </c>
      <c r="F5" s="20">
        <v>90</v>
      </c>
      <c r="G5" s="20">
        <v>1</v>
      </c>
      <c r="H5" s="67" t="e">
        <f>+((((((C5*C5)*3.1416))-(((E5*E5)*3.1416)))/360)*F5)*(#REF!*2)</f>
        <v>#REF!</v>
      </c>
      <c r="I5" s="67">
        <f t="shared" ref="I5:I34" si="2">(((3.1416*2*C5)/360)*F5)*(B5+0.066)</f>
        <v>2.7779503752000005</v>
      </c>
      <c r="J5" s="88">
        <f>(2*(A5+B5))*(C5+0.13)</f>
        <v>7.1560000000000006</v>
      </c>
      <c r="K5" s="13">
        <f>IF(AND(J5&gt;0.01,J5&lt;1),1,0)</f>
        <v>0</v>
      </c>
      <c r="L5" s="13">
        <f>IF(AND(K5&gt;0.0001,K5&lt;1.0001),1,J5)</f>
        <v>7.1560000000000006</v>
      </c>
      <c r="M5" s="39">
        <f>L5*G5</f>
        <v>7.1560000000000006</v>
      </c>
      <c r="N5" s="34"/>
      <c r="O5" s="97">
        <f t="shared" ref="O5:O34" si="3">(((A5+B5)-0.06)*4)*G5</f>
        <v>7.76</v>
      </c>
      <c r="P5" s="1"/>
      <c r="Q5" s="1"/>
      <c r="R5" s="1"/>
      <c r="S5" s="1"/>
      <c r="T5" s="1"/>
      <c r="U5" s="1"/>
      <c r="V5" s="112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</row>
    <row r="6" spans="1:126">
      <c r="A6" s="152">
        <v>0.8</v>
      </c>
      <c r="B6" s="153">
        <v>1.2</v>
      </c>
      <c r="C6" s="154">
        <f t="shared" ref="C6:C34" si="4">((D6*1.58)/90)*F6</f>
        <v>1.3430000000000002</v>
      </c>
      <c r="D6" s="154">
        <f t="shared" ref="D6:D34" si="5">+E6+A6</f>
        <v>0.85000000000000009</v>
      </c>
      <c r="E6" s="153">
        <v>0.05</v>
      </c>
      <c r="F6" s="153">
        <v>90</v>
      </c>
      <c r="G6" s="153">
        <v>1</v>
      </c>
      <c r="H6" s="67" t="e">
        <f>+((((((C6*C6)*3.1416))-(((E6*E6)*3.1416)))/360)*F6)*(#REF!*2)</f>
        <v>#REF!</v>
      </c>
      <c r="I6" s="67">
        <f t="shared" si="2"/>
        <v>2.6707338504</v>
      </c>
      <c r="J6" s="88">
        <f t="shared" ref="J6:J34" si="6">(2*(A6+B6))*(C6+0.13)</f>
        <v>5.8920000000000012</v>
      </c>
      <c r="K6" s="13">
        <f t="shared" ref="K6:K34" si="7">IF(AND(J6&gt;0.01,J6&lt;1),1,0)</f>
        <v>0</v>
      </c>
      <c r="L6" s="13">
        <f t="shared" ref="L6:L34" si="8">IF(AND(K6&gt;0.0001,K6&lt;1.0001),1,J6)</f>
        <v>5.8920000000000012</v>
      </c>
      <c r="M6" s="39">
        <f t="shared" ref="M6:M34" si="9">L6*G6</f>
        <v>5.8920000000000012</v>
      </c>
      <c r="N6" s="34"/>
      <c r="O6" s="97">
        <f t="shared" si="3"/>
        <v>7.76</v>
      </c>
      <c r="P6" s="1"/>
      <c r="Q6" s="1"/>
      <c r="R6" s="1"/>
      <c r="S6" s="1"/>
      <c r="T6" s="1"/>
      <c r="U6" s="1"/>
      <c r="V6" s="112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</row>
    <row r="7" spans="1:126">
      <c r="A7" s="152"/>
      <c r="B7" s="153"/>
      <c r="C7" s="154">
        <f t="shared" si="4"/>
        <v>0</v>
      </c>
      <c r="D7" s="154">
        <f t="shared" si="5"/>
        <v>0</v>
      </c>
      <c r="E7" s="153"/>
      <c r="F7" s="153"/>
      <c r="G7" s="153"/>
      <c r="H7" s="67" t="e">
        <f>+((((((C7*C7)*3.1416))-(((E7*E7)*3.1416)))/360)*F7)*(#REF!*2)</f>
        <v>#REF!</v>
      </c>
      <c r="I7" s="67">
        <f t="shared" si="2"/>
        <v>0</v>
      </c>
      <c r="J7" s="88">
        <f t="shared" si="6"/>
        <v>0</v>
      </c>
      <c r="K7" s="13">
        <f t="shared" si="7"/>
        <v>0</v>
      </c>
      <c r="L7" s="13">
        <f t="shared" si="8"/>
        <v>0</v>
      </c>
      <c r="M7" s="39">
        <f t="shared" si="9"/>
        <v>0</v>
      </c>
      <c r="N7" s="34"/>
      <c r="O7" s="97">
        <f t="shared" si="3"/>
        <v>0</v>
      </c>
      <c r="P7" s="1"/>
      <c r="Q7" s="1"/>
      <c r="R7" s="1"/>
      <c r="S7" s="1"/>
      <c r="T7" s="1"/>
      <c r="U7" s="1"/>
      <c r="V7" s="112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</row>
    <row r="8" spans="1:126">
      <c r="A8" s="19"/>
      <c r="B8" s="20"/>
      <c r="C8" s="87">
        <f t="shared" si="4"/>
        <v>0</v>
      </c>
      <c r="D8" s="87">
        <f t="shared" si="5"/>
        <v>0</v>
      </c>
      <c r="E8" s="20"/>
      <c r="F8" s="20"/>
      <c r="G8" s="20"/>
      <c r="H8" s="67" t="e">
        <f>+((((((C8*C8)*3.1416))-(((E8*E8)*3.1416)))/360)*F8)*(#REF!*2)</f>
        <v>#REF!</v>
      </c>
      <c r="I8" s="67">
        <f t="shared" si="2"/>
        <v>0</v>
      </c>
      <c r="J8" s="88">
        <f t="shared" si="6"/>
        <v>0</v>
      </c>
      <c r="K8" s="13">
        <f t="shared" si="7"/>
        <v>0</v>
      </c>
      <c r="L8" s="13">
        <f t="shared" si="8"/>
        <v>0</v>
      </c>
      <c r="M8" s="39">
        <f t="shared" si="9"/>
        <v>0</v>
      </c>
      <c r="N8" s="34"/>
      <c r="O8" s="97">
        <f t="shared" si="3"/>
        <v>0</v>
      </c>
      <c r="P8" s="1"/>
      <c r="Q8" s="1"/>
      <c r="R8" s="1"/>
      <c r="S8" s="1"/>
      <c r="T8" s="1"/>
      <c r="U8" s="1"/>
      <c r="V8" s="112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</row>
    <row r="9" spans="1:126">
      <c r="A9" s="19"/>
      <c r="B9" s="20"/>
      <c r="C9" s="87">
        <f t="shared" si="4"/>
        <v>0</v>
      </c>
      <c r="D9" s="87">
        <f t="shared" si="5"/>
        <v>0</v>
      </c>
      <c r="E9" s="20"/>
      <c r="F9" s="20"/>
      <c r="G9" s="20"/>
      <c r="H9" s="67" t="e">
        <f>+((((((C9*C9)*3.1416))-(((E9*E9)*3.1416)))/360)*F9)*(#REF!*2)</f>
        <v>#REF!</v>
      </c>
      <c r="I9" s="67">
        <f t="shared" si="2"/>
        <v>0</v>
      </c>
      <c r="J9" s="88">
        <f t="shared" si="6"/>
        <v>0</v>
      </c>
      <c r="K9" s="13">
        <f t="shared" si="7"/>
        <v>0</v>
      </c>
      <c r="L9" s="13">
        <f t="shared" si="8"/>
        <v>0</v>
      </c>
      <c r="M9" s="39">
        <f t="shared" si="9"/>
        <v>0</v>
      </c>
      <c r="N9" s="34"/>
      <c r="O9" s="97">
        <f t="shared" si="3"/>
        <v>0</v>
      </c>
      <c r="P9" s="1"/>
      <c r="Q9" s="1"/>
      <c r="R9" s="1"/>
      <c r="S9" s="1"/>
      <c r="T9" s="1"/>
      <c r="U9" s="1"/>
      <c r="V9" s="112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</row>
    <row r="10" spans="1:126">
      <c r="A10" s="19"/>
      <c r="B10" s="20"/>
      <c r="C10" s="87">
        <f t="shared" si="4"/>
        <v>0</v>
      </c>
      <c r="D10" s="87">
        <f t="shared" si="5"/>
        <v>0</v>
      </c>
      <c r="E10" s="20"/>
      <c r="F10" s="20"/>
      <c r="G10" s="20"/>
      <c r="H10" s="67" t="e">
        <f>+((((((C10*C10)*3.1416))-(((E10*E10)*3.1416)))/360)*F10)*(#REF!*2)</f>
        <v>#REF!</v>
      </c>
      <c r="I10" s="67">
        <f t="shared" si="2"/>
        <v>0</v>
      </c>
      <c r="J10" s="88">
        <f t="shared" si="6"/>
        <v>0</v>
      </c>
      <c r="K10" s="13">
        <f t="shared" si="7"/>
        <v>0</v>
      </c>
      <c r="L10" s="13">
        <f t="shared" si="8"/>
        <v>0</v>
      </c>
      <c r="M10" s="39">
        <f t="shared" si="9"/>
        <v>0</v>
      </c>
      <c r="N10" s="34"/>
      <c r="O10" s="97">
        <f t="shared" si="3"/>
        <v>0</v>
      </c>
      <c r="P10" s="1"/>
      <c r="Q10" s="1"/>
      <c r="R10" s="1"/>
      <c r="S10" s="1"/>
      <c r="T10" s="1"/>
      <c r="U10" s="1"/>
      <c r="V10" s="112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</row>
    <row r="11" spans="1:126">
      <c r="A11" s="19"/>
      <c r="B11" s="20"/>
      <c r="C11" s="87">
        <f t="shared" si="4"/>
        <v>0</v>
      </c>
      <c r="D11" s="87">
        <f t="shared" si="5"/>
        <v>0</v>
      </c>
      <c r="E11" s="20"/>
      <c r="F11" s="20"/>
      <c r="G11" s="20"/>
      <c r="H11" s="67" t="e">
        <f>+((((((C11*C11)*3.1416))-(((E11*E11)*3.1416)))/360)*F11)*(#REF!*2)</f>
        <v>#REF!</v>
      </c>
      <c r="I11" s="67">
        <f t="shared" si="2"/>
        <v>0</v>
      </c>
      <c r="J11" s="88">
        <f t="shared" si="6"/>
        <v>0</v>
      </c>
      <c r="K11" s="13">
        <f t="shared" si="7"/>
        <v>0</v>
      </c>
      <c r="L11" s="13">
        <f t="shared" si="8"/>
        <v>0</v>
      </c>
      <c r="M11" s="39">
        <f t="shared" si="9"/>
        <v>0</v>
      </c>
      <c r="N11" s="34"/>
      <c r="O11" s="97">
        <f t="shared" si="3"/>
        <v>0</v>
      </c>
      <c r="P11" s="1"/>
      <c r="Q11" s="1"/>
      <c r="R11" s="1"/>
      <c r="S11" s="1"/>
      <c r="T11" s="1"/>
      <c r="U11" s="1"/>
      <c r="V11" s="112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</row>
    <row r="12" spans="1:126">
      <c r="A12" s="19"/>
      <c r="B12" s="20"/>
      <c r="C12" s="87">
        <f t="shared" si="4"/>
        <v>0</v>
      </c>
      <c r="D12" s="87">
        <f t="shared" si="5"/>
        <v>0</v>
      </c>
      <c r="E12" s="20"/>
      <c r="F12" s="20"/>
      <c r="G12" s="20"/>
      <c r="H12" s="67" t="e">
        <f>+((((((C12*C12)*3.1416))-(((E12*E12)*3.1416)))/360)*F12)*(#REF!*2)</f>
        <v>#REF!</v>
      </c>
      <c r="I12" s="67">
        <f t="shared" si="2"/>
        <v>0</v>
      </c>
      <c r="J12" s="88">
        <f t="shared" si="6"/>
        <v>0</v>
      </c>
      <c r="K12" s="13">
        <f t="shared" si="7"/>
        <v>0</v>
      </c>
      <c r="L12" s="13">
        <f t="shared" si="8"/>
        <v>0</v>
      </c>
      <c r="M12" s="39">
        <f t="shared" si="9"/>
        <v>0</v>
      </c>
      <c r="N12" s="34"/>
      <c r="O12" s="97">
        <f t="shared" si="3"/>
        <v>0</v>
      </c>
      <c r="P12" s="1"/>
      <c r="Q12" s="1"/>
      <c r="R12" s="1"/>
      <c r="S12" s="1"/>
      <c r="T12" s="1"/>
      <c r="U12" s="1"/>
      <c r="V12" s="112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</row>
    <row r="13" spans="1:126">
      <c r="A13" s="19"/>
      <c r="B13" s="20"/>
      <c r="C13" s="87">
        <f t="shared" si="4"/>
        <v>0</v>
      </c>
      <c r="D13" s="87">
        <f t="shared" si="5"/>
        <v>0</v>
      </c>
      <c r="E13" s="20"/>
      <c r="F13" s="20"/>
      <c r="G13" s="20"/>
      <c r="H13" s="67" t="e">
        <f>+((((((C13*C13)*3.1416))-(((E13*E13)*3.1416)))/360)*F13)*(#REF!*2)</f>
        <v>#REF!</v>
      </c>
      <c r="I13" s="67">
        <f t="shared" si="2"/>
        <v>0</v>
      </c>
      <c r="J13" s="88">
        <f t="shared" si="6"/>
        <v>0</v>
      </c>
      <c r="K13" s="13">
        <f t="shared" si="7"/>
        <v>0</v>
      </c>
      <c r="L13" s="13">
        <f t="shared" si="8"/>
        <v>0</v>
      </c>
      <c r="M13" s="39">
        <f t="shared" si="9"/>
        <v>0</v>
      </c>
      <c r="N13" s="34"/>
      <c r="O13" s="97">
        <f t="shared" si="3"/>
        <v>0</v>
      </c>
      <c r="P13" s="1"/>
      <c r="Q13" s="1"/>
      <c r="R13" s="1"/>
      <c r="S13" s="1"/>
      <c r="T13" s="1"/>
      <c r="U13" s="1"/>
      <c r="V13" s="112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</row>
    <row r="14" spans="1:126">
      <c r="A14" s="19"/>
      <c r="B14" s="20"/>
      <c r="C14" s="87">
        <f t="shared" si="4"/>
        <v>0</v>
      </c>
      <c r="D14" s="87">
        <f t="shared" si="5"/>
        <v>0</v>
      </c>
      <c r="E14" s="20"/>
      <c r="F14" s="20"/>
      <c r="G14" s="20"/>
      <c r="H14" s="67" t="e">
        <f>+((((((C14*C14)*3.1416))-(((E14*E14)*3.1416)))/360)*F14)*(#REF!*2)</f>
        <v>#REF!</v>
      </c>
      <c r="I14" s="67">
        <f t="shared" si="2"/>
        <v>0</v>
      </c>
      <c r="J14" s="88">
        <f t="shared" si="6"/>
        <v>0</v>
      </c>
      <c r="K14" s="13">
        <f t="shared" si="7"/>
        <v>0</v>
      </c>
      <c r="L14" s="13">
        <f t="shared" si="8"/>
        <v>0</v>
      </c>
      <c r="M14" s="39">
        <f t="shared" si="9"/>
        <v>0</v>
      </c>
      <c r="N14" s="34"/>
      <c r="O14" s="97">
        <f t="shared" si="3"/>
        <v>0</v>
      </c>
      <c r="P14" s="1"/>
      <c r="Q14" s="1"/>
      <c r="R14" s="1"/>
      <c r="S14" s="1"/>
      <c r="T14" s="1"/>
      <c r="U14" s="1"/>
      <c r="V14" s="112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</row>
    <row r="15" spans="1:126">
      <c r="A15" s="19"/>
      <c r="B15" s="20"/>
      <c r="C15" s="87">
        <f t="shared" si="4"/>
        <v>0</v>
      </c>
      <c r="D15" s="87">
        <f t="shared" si="5"/>
        <v>0</v>
      </c>
      <c r="E15" s="20"/>
      <c r="F15" s="20"/>
      <c r="G15" s="20"/>
      <c r="H15" s="67" t="e">
        <f>+((((((C15*C15)*3.1416))-(((E15*E15)*3.1416)))/360)*F15)*(#REF!*2)</f>
        <v>#REF!</v>
      </c>
      <c r="I15" s="67">
        <f t="shared" si="2"/>
        <v>0</v>
      </c>
      <c r="J15" s="88">
        <f t="shared" si="6"/>
        <v>0</v>
      </c>
      <c r="K15" s="13">
        <f t="shared" si="7"/>
        <v>0</v>
      </c>
      <c r="L15" s="13">
        <f t="shared" si="8"/>
        <v>0</v>
      </c>
      <c r="M15" s="39">
        <f t="shared" si="9"/>
        <v>0</v>
      </c>
      <c r="N15" s="34"/>
      <c r="O15" s="97">
        <f t="shared" si="3"/>
        <v>0</v>
      </c>
      <c r="P15" s="1"/>
      <c r="Q15" s="1"/>
      <c r="R15" s="1"/>
      <c r="S15" s="1"/>
      <c r="T15" s="1"/>
      <c r="U15" s="1"/>
      <c r="V15" s="112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</row>
    <row r="16" spans="1:126">
      <c r="A16" s="19"/>
      <c r="B16" s="20"/>
      <c r="C16" s="87">
        <f t="shared" si="4"/>
        <v>0</v>
      </c>
      <c r="D16" s="87">
        <f t="shared" si="5"/>
        <v>0</v>
      </c>
      <c r="E16" s="20"/>
      <c r="F16" s="20"/>
      <c r="G16" s="20"/>
      <c r="H16" s="67" t="e">
        <f>+((((((C16*C16)*3.1416))-(((E16*E16)*3.1416)))/360)*F16)*(#REF!*2)</f>
        <v>#REF!</v>
      </c>
      <c r="I16" s="67">
        <f t="shared" si="2"/>
        <v>0</v>
      </c>
      <c r="J16" s="88">
        <f t="shared" si="6"/>
        <v>0</v>
      </c>
      <c r="K16" s="13">
        <f t="shared" si="7"/>
        <v>0</v>
      </c>
      <c r="L16" s="13">
        <f t="shared" si="8"/>
        <v>0</v>
      </c>
      <c r="M16" s="39">
        <f t="shared" si="9"/>
        <v>0</v>
      </c>
      <c r="N16" s="34"/>
      <c r="O16" s="97">
        <f t="shared" si="3"/>
        <v>0</v>
      </c>
      <c r="P16" s="1"/>
      <c r="Q16" s="1"/>
      <c r="R16" s="1"/>
      <c r="S16" s="1"/>
      <c r="T16" s="1"/>
      <c r="U16" s="1"/>
      <c r="V16" s="112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</row>
    <row r="17" spans="1:126">
      <c r="A17" s="19"/>
      <c r="B17" s="20"/>
      <c r="C17" s="87">
        <f t="shared" si="4"/>
        <v>0</v>
      </c>
      <c r="D17" s="87">
        <f t="shared" si="5"/>
        <v>0</v>
      </c>
      <c r="E17" s="20"/>
      <c r="F17" s="20"/>
      <c r="G17" s="20"/>
      <c r="H17" s="67" t="e">
        <f>+((((((C17*C17)*3.1416))-(((E17*E17)*3.1416)))/360)*F17)*(#REF!*2)</f>
        <v>#REF!</v>
      </c>
      <c r="I17" s="67">
        <f t="shared" si="2"/>
        <v>0</v>
      </c>
      <c r="J17" s="88">
        <f t="shared" si="6"/>
        <v>0</v>
      </c>
      <c r="K17" s="13">
        <f t="shared" si="7"/>
        <v>0</v>
      </c>
      <c r="L17" s="13">
        <f t="shared" si="8"/>
        <v>0</v>
      </c>
      <c r="M17" s="39">
        <f t="shared" si="9"/>
        <v>0</v>
      </c>
      <c r="N17" s="34"/>
      <c r="O17" s="97">
        <f t="shared" si="3"/>
        <v>0</v>
      </c>
      <c r="P17" s="1"/>
      <c r="Q17" s="1"/>
      <c r="R17" s="1"/>
      <c r="S17" s="1"/>
      <c r="T17" s="1"/>
      <c r="U17" s="1"/>
      <c r="V17" s="112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</row>
    <row r="18" spans="1:126">
      <c r="A18" s="19"/>
      <c r="B18" s="20"/>
      <c r="C18" s="87">
        <f t="shared" si="4"/>
        <v>0</v>
      </c>
      <c r="D18" s="87">
        <f t="shared" si="5"/>
        <v>0</v>
      </c>
      <c r="E18" s="20"/>
      <c r="F18" s="20"/>
      <c r="G18" s="20"/>
      <c r="H18" s="67" t="e">
        <f>+((((((C18*C18)*3.1416))-(((E18*E18)*3.1416)))/360)*F18)*(#REF!*2)</f>
        <v>#REF!</v>
      </c>
      <c r="I18" s="67">
        <f t="shared" si="2"/>
        <v>0</v>
      </c>
      <c r="J18" s="88">
        <f t="shared" si="6"/>
        <v>0</v>
      </c>
      <c r="K18" s="13">
        <f t="shared" si="7"/>
        <v>0</v>
      </c>
      <c r="L18" s="13">
        <f t="shared" si="8"/>
        <v>0</v>
      </c>
      <c r="M18" s="39">
        <f t="shared" si="9"/>
        <v>0</v>
      </c>
      <c r="N18" s="34"/>
      <c r="O18" s="97">
        <f t="shared" si="3"/>
        <v>0</v>
      </c>
      <c r="P18" s="1"/>
      <c r="Q18" s="1"/>
      <c r="R18" s="1"/>
      <c r="S18" s="129" t="s">
        <v>32</v>
      </c>
      <c r="T18" s="1"/>
      <c r="U18" s="1"/>
      <c r="V18" s="112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</row>
    <row r="19" spans="1:126" ht="13.9" thickBot="1">
      <c r="A19" s="19"/>
      <c r="B19" s="20"/>
      <c r="C19" s="87">
        <f t="shared" si="4"/>
        <v>0</v>
      </c>
      <c r="D19" s="87">
        <f t="shared" si="5"/>
        <v>0</v>
      </c>
      <c r="E19" s="20"/>
      <c r="F19" s="20"/>
      <c r="G19" s="20"/>
      <c r="H19" s="67" t="e">
        <f>+((((((C19*C19)*3.1416))-(((E19*E19)*3.1416)))/360)*F19)*(#REF!*2)</f>
        <v>#REF!</v>
      </c>
      <c r="I19" s="67">
        <f t="shared" si="2"/>
        <v>0</v>
      </c>
      <c r="J19" s="88">
        <f t="shared" si="6"/>
        <v>0</v>
      </c>
      <c r="K19" s="13">
        <f t="shared" si="7"/>
        <v>0</v>
      </c>
      <c r="L19" s="13">
        <f t="shared" si="8"/>
        <v>0</v>
      </c>
      <c r="M19" s="39">
        <f t="shared" si="9"/>
        <v>0</v>
      </c>
      <c r="N19" s="34"/>
      <c r="O19" s="97">
        <f t="shared" si="3"/>
        <v>0</v>
      </c>
      <c r="P19" s="1"/>
      <c r="Q19" s="1"/>
      <c r="R19" s="1"/>
      <c r="S19" s="1"/>
      <c r="T19" s="1"/>
      <c r="U19" s="1"/>
      <c r="V19" s="112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</row>
    <row r="20" spans="1:126" ht="13.9" thickBot="1">
      <c r="A20" s="19"/>
      <c r="B20" s="20"/>
      <c r="C20" s="87">
        <f t="shared" si="4"/>
        <v>0</v>
      </c>
      <c r="D20" s="87">
        <f t="shared" si="5"/>
        <v>0</v>
      </c>
      <c r="E20" s="20"/>
      <c r="F20" s="20"/>
      <c r="G20" s="20"/>
      <c r="H20" s="67" t="e">
        <f>+((((((C20*C20)*3.1416))-(((E20*E20)*3.1416)))/360)*F20)*(#REF!*2)</f>
        <v>#REF!</v>
      </c>
      <c r="I20" s="67">
        <f t="shared" si="2"/>
        <v>0</v>
      </c>
      <c r="J20" s="88">
        <f t="shared" si="6"/>
        <v>0</v>
      </c>
      <c r="K20" s="13">
        <f t="shared" si="7"/>
        <v>0</v>
      </c>
      <c r="L20" s="13">
        <f t="shared" si="8"/>
        <v>0</v>
      </c>
      <c r="M20" s="39">
        <f t="shared" si="9"/>
        <v>0</v>
      </c>
      <c r="N20" s="34"/>
      <c r="O20" s="97">
        <f t="shared" si="3"/>
        <v>0</v>
      </c>
      <c r="P20" s="1"/>
      <c r="Q20" s="1"/>
      <c r="R20" s="1"/>
      <c r="S20" s="1"/>
      <c r="T20" s="70" t="s">
        <v>10</v>
      </c>
      <c r="U20" s="73" t="s">
        <v>13</v>
      </c>
      <c r="V20" s="112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</row>
    <row r="21" spans="1:126" ht="13.9" thickBot="1">
      <c r="A21" s="19"/>
      <c r="B21" s="20"/>
      <c r="C21" s="87">
        <f t="shared" si="4"/>
        <v>0</v>
      </c>
      <c r="D21" s="87">
        <f t="shared" si="5"/>
        <v>0</v>
      </c>
      <c r="E21" s="20"/>
      <c r="F21" s="20"/>
      <c r="G21" s="20"/>
      <c r="H21" s="67" t="e">
        <f>+((((((C21*C21)*3.1416))-(((E21*E21)*3.1416)))/360)*F21)*(#REF!*2)</f>
        <v>#REF!</v>
      </c>
      <c r="I21" s="67">
        <f t="shared" si="2"/>
        <v>0</v>
      </c>
      <c r="J21" s="88">
        <f t="shared" si="6"/>
        <v>0</v>
      </c>
      <c r="K21" s="13">
        <f t="shared" si="7"/>
        <v>0</v>
      </c>
      <c r="L21" s="13">
        <f t="shared" si="8"/>
        <v>0</v>
      </c>
      <c r="M21" s="39">
        <f t="shared" si="9"/>
        <v>0</v>
      </c>
      <c r="N21" s="34"/>
      <c r="O21" s="97">
        <f t="shared" si="3"/>
        <v>0</v>
      </c>
      <c r="P21" s="95"/>
      <c r="Q21" s="196" t="s">
        <v>18</v>
      </c>
      <c r="R21" s="197"/>
      <c r="S21" s="198"/>
      <c r="T21" s="94">
        <f>SUM(G5:G34)</f>
        <v>2</v>
      </c>
      <c r="U21" s="47">
        <f>SUM(M5:M34)</f>
        <v>13.048000000000002</v>
      </c>
      <c r="V21" s="112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</row>
    <row r="22" spans="1:126">
      <c r="A22" s="19"/>
      <c r="B22" s="20"/>
      <c r="C22" s="87">
        <f t="shared" si="4"/>
        <v>0</v>
      </c>
      <c r="D22" s="87">
        <f t="shared" si="5"/>
        <v>0</v>
      </c>
      <c r="E22" s="20"/>
      <c r="F22" s="20"/>
      <c r="G22" s="20"/>
      <c r="H22" s="67" t="e">
        <f>+((((((C22*C22)*3.1416))-(((E22*E22)*3.1416)))/360)*F22)*(#REF!*2)</f>
        <v>#REF!</v>
      </c>
      <c r="I22" s="67">
        <f t="shared" si="2"/>
        <v>0</v>
      </c>
      <c r="J22" s="88">
        <f t="shared" si="6"/>
        <v>0</v>
      </c>
      <c r="K22" s="13">
        <f t="shared" si="7"/>
        <v>0</v>
      </c>
      <c r="L22" s="13">
        <f t="shared" si="8"/>
        <v>0</v>
      </c>
      <c r="M22" s="39">
        <f t="shared" si="9"/>
        <v>0</v>
      </c>
      <c r="N22" s="34"/>
      <c r="O22" s="97">
        <f t="shared" si="3"/>
        <v>0</v>
      </c>
      <c r="P22" s="1"/>
      <c r="Q22" s="1"/>
      <c r="R22" s="1"/>
      <c r="S22" s="1"/>
      <c r="T22" s="1"/>
      <c r="U22" s="1"/>
      <c r="V22" s="112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</row>
    <row r="23" spans="1:126">
      <c r="A23" s="19"/>
      <c r="B23" s="20"/>
      <c r="C23" s="87">
        <f t="shared" si="4"/>
        <v>0</v>
      </c>
      <c r="D23" s="87">
        <f t="shared" si="5"/>
        <v>0</v>
      </c>
      <c r="E23" s="20"/>
      <c r="F23" s="20"/>
      <c r="G23" s="20"/>
      <c r="H23" s="67" t="e">
        <f>+((((((C23*C23)*3.1416))-(((E23*E23)*3.1416)))/360)*F23)*(#REF!*2)</f>
        <v>#REF!</v>
      </c>
      <c r="I23" s="67">
        <f t="shared" si="2"/>
        <v>0</v>
      </c>
      <c r="J23" s="88">
        <f t="shared" si="6"/>
        <v>0</v>
      </c>
      <c r="K23" s="13">
        <f t="shared" si="7"/>
        <v>0</v>
      </c>
      <c r="L23" s="13">
        <f t="shared" si="8"/>
        <v>0</v>
      </c>
      <c r="M23" s="39">
        <f t="shared" si="9"/>
        <v>0</v>
      </c>
      <c r="N23" s="34"/>
      <c r="O23" s="97">
        <f t="shared" si="3"/>
        <v>0</v>
      </c>
      <c r="P23" s="1"/>
      <c r="Q23" s="160" t="s">
        <v>33</v>
      </c>
      <c r="R23" s="160"/>
      <c r="S23" s="160"/>
      <c r="T23" s="192">
        <f>SUM(O5:O34)</f>
        <v>15.52</v>
      </c>
      <c r="U23" s="192"/>
      <c r="V23" s="112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</row>
    <row r="24" spans="1:126">
      <c r="A24" s="19"/>
      <c r="B24" s="20"/>
      <c r="C24" s="87">
        <f t="shared" si="4"/>
        <v>0</v>
      </c>
      <c r="D24" s="87">
        <f t="shared" si="5"/>
        <v>0</v>
      </c>
      <c r="E24" s="20"/>
      <c r="F24" s="20"/>
      <c r="G24" s="20"/>
      <c r="H24" s="67" t="e">
        <f>+((((((C24*C24)*3.1416))-(((E24*E24)*3.1416)))/360)*F24)*(#REF!*2)</f>
        <v>#REF!</v>
      </c>
      <c r="I24" s="67">
        <f t="shared" si="2"/>
        <v>0</v>
      </c>
      <c r="J24" s="88">
        <f t="shared" si="6"/>
        <v>0</v>
      </c>
      <c r="K24" s="13">
        <f t="shared" si="7"/>
        <v>0</v>
      </c>
      <c r="L24" s="13">
        <f t="shared" si="8"/>
        <v>0</v>
      </c>
      <c r="M24" s="39">
        <f t="shared" si="9"/>
        <v>0</v>
      </c>
      <c r="N24" s="34"/>
      <c r="O24" s="97">
        <f t="shared" si="3"/>
        <v>0</v>
      </c>
      <c r="P24" s="1"/>
      <c r="Q24" s="162" t="s">
        <v>21</v>
      </c>
      <c r="R24" s="163"/>
      <c r="S24" s="164"/>
      <c r="T24" s="192">
        <f>T21*8</f>
        <v>16</v>
      </c>
      <c r="U24" s="192"/>
      <c r="V24" s="112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</row>
    <row r="25" spans="1:126">
      <c r="A25" s="19"/>
      <c r="B25" s="20"/>
      <c r="C25" s="87">
        <f t="shared" si="4"/>
        <v>0</v>
      </c>
      <c r="D25" s="87">
        <f t="shared" si="5"/>
        <v>0</v>
      </c>
      <c r="E25" s="20"/>
      <c r="F25" s="20"/>
      <c r="G25" s="20"/>
      <c r="H25" s="67" t="e">
        <f>+((((((C25*C25)*3.1416))-(((E25*E25)*3.1416)))/360)*F25)*(#REF!*2)</f>
        <v>#REF!</v>
      </c>
      <c r="I25" s="67">
        <f t="shared" si="2"/>
        <v>0</v>
      </c>
      <c r="J25" s="88">
        <f t="shared" si="6"/>
        <v>0</v>
      </c>
      <c r="K25" s="13">
        <f t="shared" si="7"/>
        <v>0</v>
      </c>
      <c r="L25" s="13">
        <f t="shared" si="8"/>
        <v>0</v>
      </c>
      <c r="M25" s="39">
        <f t="shared" si="9"/>
        <v>0</v>
      </c>
      <c r="N25" s="34"/>
      <c r="O25" s="97">
        <f t="shared" si="3"/>
        <v>0</v>
      </c>
      <c r="P25" s="1"/>
      <c r="Q25" s="162" t="s">
        <v>22</v>
      </c>
      <c r="R25" s="163"/>
      <c r="S25" s="164"/>
      <c r="T25" s="192">
        <f>T21*4</f>
        <v>8</v>
      </c>
      <c r="U25" s="192"/>
      <c r="V25" s="112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</row>
    <row r="26" spans="1:126">
      <c r="A26" s="19"/>
      <c r="B26" s="20"/>
      <c r="C26" s="87">
        <f t="shared" si="4"/>
        <v>0</v>
      </c>
      <c r="D26" s="87">
        <f t="shared" si="5"/>
        <v>0</v>
      </c>
      <c r="E26" s="20"/>
      <c r="F26" s="20"/>
      <c r="G26" s="20"/>
      <c r="H26" s="67" t="e">
        <f>+((((((C26*C26)*3.1416))-(((E26*E26)*3.1416)))/360)*F26)*(#REF!*2)</f>
        <v>#REF!</v>
      </c>
      <c r="I26" s="67">
        <f t="shared" si="2"/>
        <v>0</v>
      </c>
      <c r="J26" s="88">
        <f t="shared" si="6"/>
        <v>0</v>
      </c>
      <c r="K26" s="13">
        <f t="shared" si="7"/>
        <v>0</v>
      </c>
      <c r="L26" s="13">
        <f t="shared" si="8"/>
        <v>0</v>
      </c>
      <c r="M26" s="39">
        <f t="shared" si="9"/>
        <v>0</v>
      </c>
      <c r="N26" s="34"/>
      <c r="O26" s="97">
        <f t="shared" si="3"/>
        <v>0</v>
      </c>
      <c r="P26" s="1"/>
      <c r="Q26" s="162" t="s">
        <v>34</v>
      </c>
      <c r="R26" s="163"/>
      <c r="S26" s="164"/>
      <c r="T26" s="192">
        <f>((0.24*T21)+T23)/2</f>
        <v>8</v>
      </c>
      <c r="U26" s="192"/>
      <c r="V26" s="112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</row>
    <row r="27" spans="1:126">
      <c r="A27" s="19"/>
      <c r="B27" s="20"/>
      <c r="C27" s="87">
        <f t="shared" si="4"/>
        <v>0</v>
      </c>
      <c r="D27" s="87">
        <f t="shared" si="5"/>
        <v>0</v>
      </c>
      <c r="E27" s="20"/>
      <c r="F27" s="20"/>
      <c r="G27" s="20"/>
      <c r="H27" s="67" t="e">
        <f>+((((((C27*C27)*3.1416))-(((E27*E27)*3.1416)))/360)*F27)*(#REF!*2)</f>
        <v>#REF!</v>
      </c>
      <c r="I27" s="67">
        <f t="shared" si="2"/>
        <v>0</v>
      </c>
      <c r="J27" s="88">
        <f t="shared" si="6"/>
        <v>0</v>
      </c>
      <c r="K27" s="13">
        <f t="shared" si="7"/>
        <v>0</v>
      </c>
      <c r="L27" s="13">
        <f t="shared" si="8"/>
        <v>0</v>
      </c>
      <c r="M27" s="39">
        <f t="shared" si="9"/>
        <v>0</v>
      </c>
      <c r="N27" s="34"/>
      <c r="O27" s="97">
        <f t="shared" si="3"/>
        <v>0</v>
      </c>
      <c r="P27" s="1"/>
      <c r="Q27" s="1"/>
      <c r="R27" s="1"/>
      <c r="S27" s="1"/>
      <c r="T27" s="1"/>
      <c r="U27" s="1"/>
      <c r="V27" s="112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</row>
    <row r="28" spans="1:126">
      <c r="A28" s="19"/>
      <c r="B28" s="20"/>
      <c r="C28" s="87">
        <f t="shared" si="4"/>
        <v>0</v>
      </c>
      <c r="D28" s="87">
        <f t="shared" si="5"/>
        <v>0</v>
      </c>
      <c r="E28" s="20"/>
      <c r="F28" s="20"/>
      <c r="G28" s="20"/>
      <c r="H28" s="67" t="e">
        <f>+((((((C28*C28)*3.1416))-(((E28*E28)*3.1416)))/360)*F28)*(#REF!*2)</f>
        <v>#REF!</v>
      </c>
      <c r="I28" s="67">
        <f t="shared" si="2"/>
        <v>0</v>
      </c>
      <c r="J28" s="88">
        <f t="shared" si="6"/>
        <v>0</v>
      </c>
      <c r="K28" s="13">
        <f t="shared" si="7"/>
        <v>0</v>
      </c>
      <c r="L28" s="13">
        <f t="shared" si="8"/>
        <v>0</v>
      </c>
      <c r="M28" s="39">
        <f t="shared" si="9"/>
        <v>0</v>
      </c>
      <c r="N28" s="34"/>
      <c r="O28" s="97">
        <f t="shared" si="3"/>
        <v>0</v>
      </c>
      <c r="P28" s="1"/>
      <c r="Q28" s="1"/>
      <c r="R28" s="1"/>
      <c r="S28" s="1"/>
      <c r="T28" s="1"/>
      <c r="U28" s="1"/>
      <c r="V28" s="112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</row>
    <row r="29" spans="1:126">
      <c r="A29" s="19"/>
      <c r="B29" s="20"/>
      <c r="C29" s="87">
        <f t="shared" si="4"/>
        <v>0</v>
      </c>
      <c r="D29" s="87">
        <f t="shared" si="5"/>
        <v>0</v>
      </c>
      <c r="E29" s="20"/>
      <c r="F29" s="20"/>
      <c r="G29" s="20"/>
      <c r="H29" s="67" t="e">
        <f>+((((((C29*C29)*3.1416))-(((E29*E29)*3.1416)))/360)*F29)*(#REF!*2)</f>
        <v>#REF!</v>
      </c>
      <c r="I29" s="67">
        <f t="shared" si="2"/>
        <v>0</v>
      </c>
      <c r="J29" s="88">
        <f t="shared" si="6"/>
        <v>0</v>
      </c>
      <c r="K29" s="13">
        <f t="shared" si="7"/>
        <v>0</v>
      </c>
      <c r="L29" s="13">
        <f t="shared" si="8"/>
        <v>0</v>
      </c>
      <c r="M29" s="39">
        <f t="shared" si="9"/>
        <v>0</v>
      </c>
      <c r="N29" s="34"/>
      <c r="O29" s="97">
        <f t="shared" si="3"/>
        <v>0</v>
      </c>
      <c r="P29" s="1"/>
      <c r="Q29" s="1"/>
      <c r="R29" s="1"/>
      <c r="S29" s="1"/>
      <c r="T29" s="1"/>
      <c r="U29" s="1"/>
      <c r="V29" s="112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</row>
    <row r="30" spans="1:126">
      <c r="A30" s="19"/>
      <c r="B30" s="20"/>
      <c r="C30" s="87">
        <f t="shared" si="4"/>
        <v>0</v>
      </c>
      <c r="D30" s="87">
        <f t="shared" si="5"/>
        <v>0</v>
      </c>
      <c r="E30" s="20"/>
      <c r="F30" s="20"/>
      <c r="G30" s="20"/>
      <c r="H30" s="67" t="e">
        <f>+((((((C30*C30)*3.1416))-(((E30*E30)*3.1416)))/360)*F30)*(#REF!*2)</f>
        <v>#REF!</v>
      </c>
      <c r="I30" s="67">
        <f t="shared" si="2"/>
        <v>0</v>
      </c>
      <c r="J30" s="88">
        <f t="shared" si="6"/>
        <v>0</v>
      </c>
      <c r="K30" s="13">
        <f t="shared" si="7"/>
        <v>0</v>
      </c>
      <c r="L30" s="13">
        <f t="shared" si="8"/>
        <v>0</v>
      </c>
      <c r="M30" s="39">
        <f t="shared" si="9"/>
        <v>0</v>
      </c>
      <c r="N30" s="1"/>
      <c r="O30" s="97">
        <f t="shared" si="3"/>
        <v>0</v>
      </c>
      <c r="P30" s="1"/>
      <c r="Q30" s="1"/>
      <c r="R30" s="1"/>
      <c r="S30" s="1"/>
      <c r="T30" s="1"/>
      <c r="U30" s="1"/>
      <c r="V30" s="112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</row>
    <row r="31" spans="1:126">
      <c r="A31" s="19"/>
      <c r="B31" s="20"/>
      <c r="C31" s="87">
        <f t="shared" si="4"/>
        <v>0</v>
      </c>
      <c r="D31" s="87">
        <f t="shared" si="5"/>
        <v>0</v>
      </c>
      <c r="E31" s="20"/>
      <c r="F31" s="20"/>
      <c r="G31" s="20"/>
      <c r="H31" s="67" t="e">
        <f>+((((((C31*C31)*3.1416))-(((E31*E31)*3.1416)))/360)*F31)*(#REF!*2)</f>
        <v>#REF!</v>
      </c>
      <c r="I31" s="67">
        <f t="shared" si="2"/>
        <v>0</v>
      </c>
      <c r="J31" s="88">
        <f t="shared" si="6"/>
        <v>0</v>
      </c>
      <c r="K31" s="13">
        <f t="shared" si="7"/>
        <v>0</v>
      </c>
      <c r="L31" s="13">
        <f t="shared" si="8"/>
        <v>0</v>
      </c>
      <c r="M31" s="39">
        <f t="shared" si="9"/>
        <v>0</v>
      </c>
      <c r="N31" s="1"/>
      <c r="O31" s="97">
        <f t="shared" si="3"/>
        <v>0</v>
      </c>
      <c r="P31" s="1"/>
      <c r="Q31" s="1"/>
      <c r="R31" s="1"/>
      <c r="S31" s="1"/>
      <c r="T31" s="1"/>
      <c r="U31" s="1"/>
      <c r="V31" s="112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</row>
    <row r="32" spans="1:126">
      <c r="A32" s="19"/>
      <c r="B32" s="20"/>
      <c r="C32" s="87">
        <f t="shared" si="4"/>
        <v>0</v>
      </c>
      <c r="D32" s="87">
        <f t="shared" si="5"/>
        <v>0</v>
      </c>
      <c r="E32" s="20"/>
      <c r="F32" s="20"/>
      <c r="G32" s="20"/>
      <c r="H32" s="67" t="e">
        <f>+((((((C32*C32)*3.1416))-(((E32*E32)*3.1416)))/360)*F32)*(#REF!*2)</f>
        <v>#REF!</v>
      </c>
      <c r="I32" s="67">
        <f t="shared" si="2"/>
        <v>0</v>
      </c>
      <c r="J32" s="88">
        <f t="shared" si="6"/>
        <v>0</v>
      </c>
      <c r="K32" s="13">
        <f t="shared" si="7"/>
        <v>0</v>
      </c>
      <c r="L32" s="13">
        <f t="shared" si="8"/>
        <v>0</v>
      </c>
      <c r="M32" s="39">
        <f t="shared" si="9"/>
        <v>0</v>
      </c>
      <c r="N32" s="1"/>
      <c r="O32" s="97">
        <f t="shared" si="3"/>
        <v>0</v>
      </c>
      <c r="P32" s="1"/>
      <c r="Q32" s="1"/>
      <c r="R32" s="1"/>
      <c r="S32" s="1"/>
      <c r="T32" s="1"/>
      <c r="U32" s="1"/>
      <c r="V32" s="112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</row>
    <row r="33" spans="1:126">
      <c r="A33" s="19"/>
      <c r="B33" s="20"/>
      <c r="C33" s="87">
        <f t="shared" si="4"/>
        <v>0</v>
      </c>
      <c r="D33" s="87">
        <f t="shared" si="5"/>
        <v>0</v>
      </c>
      <c r="E33" s="20"/>
      <c r="F33" s="20"/>
      <c r="G33" s="20"/>
      <c r="H33" s="67" t="e">
        <f>+((((((C33*C33)*3.1416))-(((E33*E33)*3.1416)))/360)*F33)*(#REF!*2)</f>
        <v>#REF!</v>
      </c>
      <c r="I33" s="67">
        <f t="shared" si="2"/>
        <v>0</v>
      </c>
      <c r="J33" s="88">
        <f t="shared" si="6"/>
        <v>0</v>
      </c>
      <c r="K33" s="13">
        <f t="shared" si="7"/>
        <v>0</v>
      </c>
      <c r="L33" s="13">
        <f t="shared" si="8"/>
        <v>0</v>
      </c>
      <c r="M33" s="39">
        <f t="shared" si="9"/>
        <v>0</v>
      </c>
      <c r="N33" s="1"/>
      <c r="O33" s="97">
        <f t="shared" si="3"/>
        <v>0</v>
      </c>
      <c r="P33" s="1"/>
      <c r="Q33" s="1"/>
      <c r="R33" s="1"/>
      <c r="S33" s="1"/>
      <c r="T33" s="1"/>
      <c r="U33" s="1"/>
      <c r="V33" s="112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</row>
    <row r="34" spans="1:126">
      <c r="A34" s="19"/>
      <c r="B34" s="20"/>
      <c r="C34" s="87">
        <f t="shared" si="4"/>
        <v>0</v>
      </c>
      <c r="D34" s="87">
        <f t="shared" si="5"/>
        <v>0</v>
      </c>
      <c r="E34" s="20"/>
      <c r="F34" s="20"/>
      <c r="G34" s="20"/>
      <c r="H34" s="67" t="e">
        <f>+((((((C34*C34)*3.1416))-(((E34*E34)*3.1416)))/360)*F34)*(#REF!*2)</f>
        <v>#REF!</v>
      </c>
      <c r="I34" s="67">
        <f t="shared" si="2"/>
        <v>0</v>
      </c>
      <c r="J34" s="88">
        <f t="shared" si="6"/>
        <v>0</v>
      </c>
      <c r="K34" s="13">
        <f t="shared" si="7"/>
        <v>0</v>
      </c>
      <c r="L34" s="13">
        <f t="shared" si="8"/>
        <v>0</v>
      </c>
      <c r="M34" s="39">
        <f t="shared" si="9"/>
        <v>0</v>
      </c>
      <c r="N34" s="1"/>
      <c r="O34" s="97">
        <f t="shared" si="3"/>
        <v>0</v>
      </c>
      <c r="P34" s="1"/>
      <c r="Q34" s="1"/>
      <c r="R34" s="50"/>
      <c r="S34" s="1"/>
      <c r="T34" s="1"/>
      <c r="U34" s="1"/>
      <c r="V34" s="112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</row>
    <row r="35" spans="1:126">
      <c r="A35" s="113"/>
      <c r="B35" s="113"/>
      <c r="C35" s="122"/>
      <c r="D35" s="113"/>
      <c r="E35" s="113"/>
      <c r="F35" s="113"/>
      <c r="G35" s="113"/>
      <c r="H35" s="113"/>
      <c r="I35" s="113"/>
      <c r="J35" s="114"/>
      <c r="K35" s="114"/>
      <c r="L35" s="114"/>
      <c r="M35" s="113"/>
      <c r="N35" s="112"/>
      <c r="O35" s="112"/>
      <c r="P35" s="112"/>
      <c r="Q35" s="112"/>
      <c r="R35" s="120"/>
      <c r="S35" s="112"/>
      <c r="T35" s="112"/>
      <c r="U35" s="112"/>
      <c r="V35" s="112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</row>
    <row r="36" spans="1:126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</row>
    <row r="37" spans="1:126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</row>
    <row r="38" spans="1:126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</row>
    <row r="39" spans="1:126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</row>
    <row r="40" spans="1:126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</row>
    <row r="41" spans="1:126" s="89" customFormat="1" ht="24.6">
      <c r="A41" s="123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</row>
    <row r="42" spans="1:126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</row>
    <row r="43" spans="1:126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</row>
    <row r="44" spans="1:126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</row>
    <row r="45" spans="1:126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</row>
    <row r="46" spans="1:126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</row>
    <row r="47" spans="1:126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</row>
    <row r="48" spans="1:126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</row>
    <row r="49" spans="1:108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</row>
    <row r="50" spans="1:108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</row>
    <row r="51" spans="1:108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</row>
    <row r="52" spans="1:108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</row>
    <row r="53" spans="1:108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</row>
    <row r="54" spans="1:108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</row>
    <row r="55" spans="1:108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</row>
    <row r="56" spans="1:108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</row>
    <row r="57" spans="1:108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</row>
    <row r="58" spans="1:108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</row>
    <row r="59" spans="1:108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</row>
    <row r="60" spans="1:108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</row>
    <row r="61" spans="1:108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</row>
    <row r="62" spans="1:108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</row>
    <row r="63" spans="1:108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</row>
    <row r="64" spans="1:108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</row>
    <row r="65" spans="1:108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</row>
    <row r="66" spans="1:108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</row>
    <row r="67" spans="1:108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</row>
    <row r="68" spans="1:108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</row>
    <row r="69" spans="1:108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</row>
    <row r="70" spans="1:108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</row>
    <row r="71" spans="1:108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</row>
    <row r="72" spans="1:108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</row>
    <row r="73" spans="1:108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</row>
    <row r="74" spans="1:108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</row>
    <row r="75" spans="1:108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</row>
    <row r="76" spans="1:108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</row>
    <row r="77" spans="1:108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</row>
    <row r="78" spans="1:108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</row>
    <row r="79" spans="1:108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</row>
    <row r="80" spans="1:108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</row>
    <row r="81" spans="1:108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</row>
    <row r="82" spans="1:108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</row>
    <row r="83" spans="1:108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</row>
    <row r="84" spans="1:108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</row>
    <row r="85" spans="1:108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</row>
    <row r="86" spans="1:108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</row>
    <row r="87" spans="1:108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</row>
    <row r="88" spans="1:108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</row>
    <row r="89" spans="1:108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</row>
    <row r="90" spans="1:108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</row>
    <row r="91" spans="1:108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</row>
    <row r="92" spans="1:108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</row>
    <row r="93" spans="1:108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</row>
    <row r="94" spans="1:108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</row>
    <row r="95" spans="1:108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</row>
    <row r="96" spans="1:108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</row>
    <row r="97" spans="1:108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</row>
    <row r="98" spans="1:108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</row>
    <row r="99" spans="1:108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</row>
    <row r="100" spans="1:108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</row>
    <row r="101" spans="1:108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</row>
    <row r="102" spans="1:108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</row>
    <row r="103" spans="1:108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</row>
    <row r="104" spans="1:108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</row>
    <row r="105" spans="1:108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</row>
    <row r="106" spans="1:108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</row>
    <row r="107" spans="1:108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</row>
    <row r="108" spans="1:108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</row>
    <row r="109" spans="1:108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</row>
    <row r="110" spans="1:108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</row>
    <row r="111" spans="1:108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</row>
    <row r="112" spans="1:108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</row>
    <row r="113" spans="1:108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</row>
    <row r="114" spans="1:108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</row>
    <row r="115" spans="1:108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</row>
    <row r="116" spans="1:108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</row>
    <row r="117" spans="1:108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</row>
    <row r="118" spans="1:108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</row>
    <row r="119" spans="1:108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</row>
    <row r="120" spans="1:108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</row>
    <row r="121" spans="1:108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</row>
    <row r="122" spans="1:108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</row>
    <row r="123" spans="1:108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</row>
    <row r="124" spans="1:108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</row>
    <row r="125" spans="1:108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</row>
    <row r="126" spans="1:108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</row>
    <row r="127" spans="1:108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</row>
    <row r="128" spans="1:108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</row>
    <row r="129" spans="1:108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</row>
    <row r="130" spans="1:108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</row>
    <row r="131" spans="1:108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</row>
    <row r="132" spans="1:108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</row>
    <row r="133" spans="1:108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</row>
    <row r="134" spans="1:108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</row>
    <row r="135" spans="1:108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</row>
    <row r="136" spans="1:108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</row>
    <row r="137" spans="1:108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</row>
    <row r="138" spans="1:108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</row>
    <row r="139" spans="1:108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</row>
    <row r="140" spans="1:108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</row>
    <row r="141" spans="1:108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</row>
    <row r="142" spans="1:108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</row>
    <row r="143" spans="1:108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</row>
    <row r="144" spans="1:108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</row>
    <row r="145" spans="1:108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</row>
    <row r="146" spans="1:108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</row>
    <row r="147" spans="1:108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</row>
    <row r="148" spans="1:108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</row>
    <row r="149" spans="1:108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</row>
    <row r="150" spans="1:108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</row>
    <row r="151" spans="1:108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</row>
    <row r="152" spans="1:108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</row>
    <row r="153" spans="1:108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</row>
    <row r="154" spans="1:108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</row>
    <row r="155" spans="1:108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</row>
    <row r="156" spans="1:108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</row>
    <row r="157" spans="1:108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</row>
    <row r="158" spans="1:108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</row>
    <row r="159" spans="1:108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</row>
    <row r="160" spans="1:108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</row>
    <row r="161" spans="1:108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</row>
    <row r="162" spans="1:108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</row>
    <row r="163" spans="1:108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</row>
    <row r="164" spans="1:108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</row>
    <row r="165" spans="1:108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</row>
    <row r="166" spans="1:108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</row>
    <row r="167" spans="1:108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</row>
    <row r="168" spans="1:108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</row>
    <row r="169" spans="1:108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</row>
    <row r="170" spans="1:108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</row>
    <row r="171" spans="1:108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</row>
    <row r="172" spans="1:108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</row>
    <row r="173" spans="1:108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</row>
    <row r="174" spans="1:108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</row>
    <row r="175" spans="1:108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</row>
    <row r="176" spans="1:108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</row>
    <row r="177" spans="1:108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</row>
    <row r="178" spans="1:108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</row>
    <row r="179" spans="1:108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</row>
    <row r="180" spans="1:108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</row>
    <row r="181" spans="1:108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</row>
    <row r="182" spans="1:108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</row>
    <row r="183" spans="1:108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</row>
    <row r="184" spans="1:108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</row>
    <row r="185" spans="1:108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</row>
    <row r="186" spans="1:108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</row>
    <row r="187" spans="1:108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</row>
    <row r="188" spans="1:108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</row>
    <row r="189" spans="1:108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</row>
    <row r="190" spans="1:108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</row>
    <row r="191" spans="1:108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</row>
    <row r="192" spans="1:108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</row>
    <row r="193" spans="1:108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</row>
    <row r="194" spans="1:108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</row>
    <row r="195" spans="1:108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</row>
    <row r="196" spans="1:108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</row>
    <row r="197" spans="1:108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</row>
    <row r="198" spans="1:108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</row>
    <row r="199" spans="1:108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</row>
    <row r="200" spans="1:108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</row>
    <row r="201" spans="1:108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</row>
    <row r="202" spans="1:108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</row>
    <row r="203" spans="1:108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</row>
    <row r="204" spans="1:108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</row>
    <row r="205" spans="1:108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</row>
    <row r="206" spans="1:108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</row>
    <row r="207" spans="1:108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</row>
    <row r="208" spans="1:108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</row>
    <row r="209" spans="1:108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</row>
    <row r="210" spans="1:108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</row>
    <row r="211" spans="1:108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</row>
    <row r="212" spans="1:108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</row>
    <row r="213" spans="1:108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</row>
    <row r="214" spans="1:108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</row>
    <row r="215" spans="1:108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</row>
    <row r="216" spans="1:108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</row>
    <row r="217" spans="1:108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</row>
    <row r="218" spans="1:108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</row>
    <row r="219" spans="1:108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9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</row>
    <row r="220" spans="1:108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 s="119"/>
      <c r="CO220" s="119"/>
      <c r="CP220" s="119"/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</row>
    <row r="221" spans="1:108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 s="119"/>
      <c r="CO221" s="119"/>
      <c r="CP221" s="119"/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</row>
    <row r="222" spans="1:108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 s="119"/>
      <c r="CO222" s="119"/>
      <c r="CP222" s="119"/>
      <c r="CQ222" s="119"/>
      <c r="CR222" s="119"/>
      <c r="CS222" s="119"/>
      <c r="CT222" s="119"/>
      <c r="CU222" s="119"/>
      <c r="CV222" s="119"/>
      <c r="CW222" s="119"/>
      <c r="CX222" s="119"/>
      <c r="CY222" s="119"/>
      <c r="CZ222" s="119"/>
      <c r="DA222" s="119"/>
      <c r="DB222" s="119"/>
      <c r="DC222" s="119"/>
      <c r="DD222" s="119"/>
    </row>
    <row r="223" spans="1:108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  <c r="CZ223" s="119"/>
      <c r="DA223" s="119"/>
      <c r="DB223" s="119"/>
      <c r="DC223" s="119"/>
      <c r="DD223" s="119"/>
    </row>
    <row r="224" spans="1:108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</row>
    <row r="225" spans="1:108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</row>
    <row r="226" spans="1:108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</row>
    <row r="227" spans="1:108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 s="119"/>
      <c r="CO227" s="119"/>
      <c r="CP227" s="119"/>
      <c r="CQ227" s="119"/>
      <c r="CR227" s="119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</row>
    <row r="228" spans="1:108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</row>
    <row r="229" spans="1:108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</row>
    <row r="230" spans="1:108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</row>
    <row r="231" spans="1:108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19"/>
      <c r="DB231" s="119"/>
      <c r="DC231" s="119"/>
      <c r="DD231" s="119"/>
    </row>
    <row r="232" spans="1:108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19"/>
      <c r="CS232" s="119"/>
      <c r="CT232" s="119"/>
      <c r="CU232" s="119"/>
      <c r="CV232" s="119"/>
      <c r="CW232" s="119"/>
      <c r="CX232" s="119"/>
      <c r="CY232" s="119"/>
      <c r="CZ232" s="119"/>
      <c r="DA232" s="119"/>
      <c r="DB232" s="119"/>
      <c r="DC232" s="119"/>
      <c r="DD232" s="119"/>
    </row>
    <row r="233" spans="1:108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</row>
    <row r="234" spans="1:108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</row>
    <row r="235" spans="1:108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</row>
    <row r="236" spans="1:108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 s="119"/>
      <c r="CO236" s="119"/>
      <c r="CP236" s="119"/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19"/>
      <c r="DA236" s="119"/>
      <c r="DB236" s="119"/>
      <c r="DC236" s="119"/>
      <c r="DD236" s="119"/>
    </row>
    <row r="237" spans="1:108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</row>
    <row r="238" spans="1:108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 s="119"/>
      <c r="CO238" s="119"/>
      <c r="CP238" s="119"/>
      <c r="CQ238" s="119"/>
      <c r="CR238" s="119"/>
      <c r="CS238" s="119"/>
      <c r="CT238" s="119"/>
      <c r="CU238" s="119"/>
      <c r="CV238" s="119"/>
      <c r="CW238" s="119"/>
      <c r="CX238" s="119"/>
      <c r="CY238" s="119"/>
      <c r="CZ238" s="119"/>
      <c r="DA238" s="119"/>
      <c r="DB238" s="119"/>
      <c r="DC238" s="119"/>
      <c r="DD238" s="119"/>
    </row>
    <row r="239" spans="1:108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 s="119"/>
      <c r="CO239" s="119"/>
      <c r="CP239" s="119"/>
      <c r="CQ239" s="119"/>
      <c r="CR239" s="119"/>
      <c r="CS239" s="119"/>
      <c r="CT239" s="119"/>
      <c r="CU239" s="119"/>
      <c r="CV239" s="119"/>
      <c r="CW239" s="119"/>
      <c r="CX239" s="119"/>
      <c r="CY239" s="119"/>
      <c r="CZ239" s="119"/>
      <c r="DA239" s="119"/>
      <c r="DB239" s="119"/>
      <c r="DC239" s="119"/>
      <c r="DD239" s="119"/>
    </row>
    <row r="240" spans="1:108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 s="119"/>
      <c r="CO240" s="119"/>
      <c r="CP240" s="119"/>
      <c r="CQ240" s="119"/>
      <c r="CR240" s="119"/>
      <c r="CS240" s="119"/>
      <c r="CT240" s="119"/>
      <c r="CU240" s="119"/>
      <c r="CV240" s="119"/>
      <c r="CW240" s="119"/>
      <c r="CX240" s="119"/>
      <c r="CY240" s="119"/>
      <c r="CZ240" s="119"/>
      <c r="DA240" s="119"/>
      <c r="DB240" s="119"/>
      <c r="DC240" s="119"/>
      <c r="DD240" s="119"/>
    </row>
    <row r="241" spans="1:108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 s="119"/>
      <c r="CO241" s="119"/>
      <c r="CP241" s="119"/>
      <c r="CQ241" s="119"/>
      <c r="CR241" s="119"/>
      <c r="CS241" s="119"/>
      <c r="CT241" s="119"/>
      <c r="CU241" s="119"/>
      <c r="CV241" s="119"/>
      <c r="CW241" s="119"/>
      <c r="CX241" s="119"/>
      <c r="CY241" s="119"/>
      <c r="CZ241" s="119"/>
      <c r="DA241" s="119"/>
      <c r="DB241" s="119"/>
      <c r="DC241" s="119"/>
      <c r="DD241" s="119"/>
    </row>
    <row r="242" spans="1:108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 s="119"/>
      <c r="CO242" s="119"/>
      <c r="CP242" s="119"/>
      <c r="CQ242" s="119"/>
      <c r="CR242" s="119"/>
      <c r="CS242" s="119"/>
      <c r="CT242" s="119"/>
      <c r="CU242" s="119"/>
      <c r="CV242" s="119"/>
      <c r="CW242" s="119"/>
      <c r="CX242" s="119"/>
      <c r="CY242" s="119"/>
      <c r="CZ242" s="119"/>
      <c r="DA242" s="119"/>
      <c r="DB242" s="119"/>
      <c r="DC242" s="119"/>
      <c r="DD242" s="119"/>
    </row>
  </sheetData>
  <sheetProtection password="856E" sheet="1" objects="1" scenarios="1" selectLockedCells="1"/>
  <mergeCells count="10">
    <mergeCell ref="Q26:S26"/>
    <mergeCell ref="T24:U24"/>
    <mergeCell ref="T25:U25"/>
    <mergeCell ref="T26:U26"/>
    <mergeCell ref="A3:M3"/>
    <mergeCell ref="Q21:S21"/>
    <mergeCell ref="Q23:S23"/>
    <mergeCell ref="T23:U23"/>
    <mergeCell ref="Q24:S24"/>
    <mergeCell ref="Q25:S25"/>
  </mergeCells>
  <phoneticPr fontId="0" type="noConversion"/>
  <conditionalFormatting sqref="N1 J1:M1048576">
    <cfRule type="cellIs" dxfId="14" priority="2" stopIfTrue="1" operator="equal">
      <formula>0</formula>
    </cfRule>
  </conditionalFormatting>
  <conditionalFormatting sqref="A41 C35 C5:D34">
    <cfRule type="cellIs" dxfId="13" priority="3" stopIfTrue="1" operator="equal">
      <formula>0</formula>
    </cfRule>
  </conditionalFormatting>
  <conditionalFormatting sqref="C5:D34">
    <cfRule type="cellIs" dxfId="12" priority="1" stopIfTrue="1" operator="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CP394"/>
  <sheetViews>
    <sheetView showGridLines="0" tabSelected="1" workbookViewId="0">
      <selection activeCell="F21" sqref="F21"/>
    </sheetView>
  </sheetViews>
  <sheetFormatPr defaultColWidth="11.42578125" defaultRowHeight="13.15"/>
  <cols>
    <col min="1" max="1" width="9.28515625" style="1" customWidth="1"/>
    <col min="2" max="6" width="5.7109375" style="1" customWidth="1"/>
    <col min="7" max="9" width="2.85546875" style="1" hidden="1" customWidth="1"/>
    <col min="10" max="10" width="6.7109375" style="1" customWidth="1"/>
    <col min="11" max="11" width="3.85546875" style="1" customWidth="1"/>
    <col min="12" max="12" width="6" style="1" customWidth="1"/>
    <col min="13" max="15" width="4.28515625" style="1" hidden="1" customWidth="1"/>
    <col min="16" max="17" width="5.42578125" style="1" customWidth="1"/>
    <col min="18" max="18" width="6.28515625" style="1" customWidth="1"/>
    <col min="19" max="21" width="2" style="1" hidden="1" customWidth="1"/>
    <col min="22" max="22" width="5.28515625" style="1" customWidth="1"/>
    <col min="23" max="23" width="7.42578125" style="1" customWidth="1"/>
    <col min="24" max="24" width="20.5703125" style="1" customWidth="1"/>
    <col min="25" max="25" width="6.7109375" style="1" customWidth="1"/>
    <col min="26" max="26" width="13.42578125" style="1" customWidth="1"/>
    <col min="27" max="27" width="11.140625" style="1" customWidth="1"/>
    <col min="28" max="16384" width="11.42578125" style="1"/>
  </cols>
  <sheetData>
    <row r="1" spans="1:94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</row>
    <row r="2" spans="1:94" ht="52.5" customHeight="1">
      <c r="A2" s="101"/>
      <c r="B2" s="102"/>
      <c r="C2" s="102"/>
      <c r="D2" s="102"/>
      <c r="E2" s="102" t="s">
        <v>0</v>
      </c>
      <c r="F2" s="101"/>
      <c r="G2" s="101"/>
      <c r="H2" s="101"/>
      <c r="I2" s="101"/>
      <c r="J2" s="103"/>
      <c r="K2" s="103"/>
      <c r="L2" s="103"/>
      <c r="M2" s="103"/>
      <c r="N2" s="103"/>
      <c r="O2" s="103"/>
      <c r="P2" s="103" t="s">
        <v>1</v>
      </c>
      <c r="Q2" s="101"/>
      <c r="R2" s="101"/>
      <c r="S2" s="101"/>
      <c r="T2" s="101"/>
      <c r="U2" s="101"/>
      <c r="V2" s="101"/>
      <c r="W2" s="101"/>
      <c r="X2" s="101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</row>
    <row r="3" spans="1:94" ht="13.9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</row>
    <row r="4" spans="1:94" ht="12.75" customHeight="1">
      <c r="A4" s="176" t="s">
        <v>35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24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</row>
    <row r="5" spans="1:94" ht="12.75" customHeight="1" thickBo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24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</row>
    <row r="6" spans="1:94" ht="5.0999999999999996" customHeight="1" thickBot="1">
      <c r="X6" s="2"/>
      <c r="Y6" s="125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</row>
    <row r="7" spans="1:94" ht="12" customHeight="1" thickBot="1">
      <c r="A7" s="35" t="s">
        <v>3</v>
      </c>
      <c r="B7" s="208"/>
      <c r="C7" s="219"/>
      <c r="D7" s="219"/>
      <c r="E7" s="219"/>
      <c r="F7" s="219"/>
      <c r="G7" s="220"/>
      <c r="H7" s="140"/>
      <c r="I7" s="140"/>
      <c r="J7" s="35" t="s">
        <v>4</v>
      </c>
      <c r="K7" s="208"/>
      <c r="L7" s="209"/>
      <c r="M7" s="209"/>
      <c r="N7" s="209"/>
      <c r="O7" s="209"/>
      <c r="P7" s="209"/>
      <c r="Q7" s="210"/>
      <c r="R7" s="35" t="s">
        <v>5</v>
      </c>
      <c r="S7" s="35" t="s">
        <v>5</v>
      </c>
      <c r="T7" s="149"/>
      <c r="U7" s="149"/>
      <c r="V7" s="211"/>
      <c r="W7" s="212"/>
      <c r="X7" s="212"/>
      <c r="Y7" s="126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</row>
    <row r="8" spans="1:94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W8" s="3"/>
      <c r="X8" s="4"/>
      <c r="Y8" s="127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</row>
    <row r="9" spans="1:94" ht="9" hidden="1" customHeight="1">
      <c r="B9" s="36"/>
      <c r="C9" s="37"/>
      <c r="D9" s="37"/>
      <c r="E9" s="37"/>
      <c r="F9" s="37"/>
      <c r="G9" s="13">
        <f>((((($B9+$C9)+0.043)*2*($D9+0.025)))*$E9)</f>
        <v>0</v>
      </c>
      <c r="H9" s="145"/>
      <c r="I9" s="145"/>
      <c r="J9" s="38">
        <f t="shared" ref="J9:J15" si="0">$G9</f>
        <v>0</v>
      </c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</row>
    <row r="10" spans="1:94" ht="9.75" hidden="1" customHeight="1">
      <c r="B10" s="36"/>
      <c r="C10" s="37"/>
      <c r="D10" s="37"/>
      <c r="E10" s="37"/>
      <c r="F10" s="37"/>
      <c r="G10" s="13">
        <f t="shared" ref="G10:G15" si="1">(((($B10+$C10)*2*$D10))*$E10)</f>
        <v>0</v>
      </c>
      <c r="H10" s="144"/>
      <c r="I10" s="144"/>
      <c r="J10" s="39">
        <f t="shared" si="0"/>
        <v>0</v>
      </c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</row>
    <row r="11" spans="1:94" ht="9.75" hidden="1" customHeight="1">
      <c r="B11" s="36"/>
      <c r="C11" s="37"/>
      <c r="D11" s="37"/>
      <c r="E11" s="37"/>
      <c r="F11" s="37"/>
      <c r="G11" s="13">
        <f t="shared" si="1"/>
        <v>0</v>
      </c>
      <c r="H11" s="144"/>
      <c r="I11" s="144"/>
      <c r="J11" s="39">
        <f t="shared" si="0"/>
        <v>0</v>
      </c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</row>
    <row r="12" spans="1:94" ht="9.75" hidden="1" customHeight="1">
      <c r="B12" s="36"/>
      <c r="C12" s="37"/>
      <c r="D12" s="37"/>
      <c r="E12" s="37"/>
      <c r="F12" s="37"/>
      <c r="G12" s="13">
        <f t="shared" si="1"/>
        <v>0</v>
      </c>
      <c r="H12" s="144"/>
      <c r="I12" s="144"/>
      <c r="J12" s="39">
        <f t="shared" si="0"/>
        <v>0</v>
      </c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</row>
    <row r="13" spans="1:94" ht="9.75" hidden="1" customHeight="1">
      <c r="B13" s="36"/>
      <c r="C13" s="37"/>
      <c r="D13" s="37"/>
      <c r="E13" s="37"/>
      <c r="F13" s="37"/>
      <c r="G13" s="13">
        <f t="shared" si="1"/>
        <v>0</v>
      </c>
      <c r="H13" s="144"/>
      <c r="I13" s="144"/>
      <c r="J13" s="39">
        <f t="shared" si="0"/>
        <v>0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</row>
    <row r="14" spans="1:94" ht="9.75" hidden="1" customHeight="1">
      <c r="B14" s="36"/>
      <c r="C14" s="37"/>
      <c r="D14" s="37"/>
      <c r="E14" s="37"/>
      <c r="F14" s="37"/>
      <c r="G14" s="13">
        <f t="shared" si="1"/>
        <v>0</v>
      </c>
      <c r="H14" s="144"/>
      <c r="I14" s="144"/>
      <c r="J14" s="39">
        <f t="shared" si="0"/>
        <v>0</v>
      </c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</row>
    <row r="15" spans="1:94" ht="9.75" hidden="1" customHeight="1" thickBot="1">
      <c r="B15" s="40"/>
      <c r="C15" s="41"/>
      <c r="D15" s="41"/>
      <c r="E15" s="41"/>
      <c r="F15" s="41"/>
      <c r="G15" s="42">
        <f t="shared" si="1"/>
        <v>0</v>
      </c>
      <c r="H15" s="146"/>
      <c r="I15" s="146"/>
      <c r="J15" s="43">
        <f t="shared" si="0"/>
        <v>0</v>
      </c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</row>
    <row r="16" spans="1:94" ht="9.75" hidden="1" customHeight="1">
      <c r="B16" s="27"/>
      <c r="C16" s="27"/>
      <c r="D16" s="27"/>
      <c r="E16" s="27"/>
      <c r="F16" s="27"/>
      <c r="G16" s="34"/>
      <c r="H16" s="34"/>
      <c r="I16" s="34"/>
      <c r="J16" s="34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</row>
    <row r="17" spans="1:94" ht="9.75" customHeight="1" thickBot="1">
      <c r="B17" s="27"/>
      <c r="C17" s="27"/>
      <c r="D17" s="27"/>
      <c r="E17" s="27"/>
      <c r="F17" s="27"/>
      <c r="G17" s="34"/>
      <c r="H17" s="34"/>
      <c r="I17" s="34"/>
      <c r="J17" s="27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</row>
    <row r="18" spans="1:94" ht="9.75" customHeight="1" thickBot="1">
      <c r="A18" s="90" t="s">
        <v>31</v>
      </c>
      <c r="B18" s="301" t="s">
        <v>36</v>
      </c>
      <c r="C18" s="302"/>
      <c r="D18" s="302"/>
      <c r="E18" s="302"/>
      <c r="F18" s="302"/>
      <c r="G18" s="302"/>
      <c r="H18" s="302"/>
      <c r="I18" s="302"/>
      <c r="J18" s="303"/>
      <c r="K18" s="2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</row>
    <row r="19" spans="1:94" ht="9.75" customHeight="1">
      <c r="B19" s="92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7" t="s">
        <v>12</v>
      </c>
      <c r="H19" s="143"/>
      <c r="I19" s="143"/>
      <c r="J19" s="44" t="s">
        <v>13</v>
      </c>
      <c r="K19" s="45"/>
      <c r="Y19" s="112"/>
      <c r="Z19" s="112"/>
      <c r="AA19" s="112"/>
      <c r="AB19" s="113"/>
      <c r="AC19" s="114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</row>
    <row r="20" spans="1:94" ht="9.75" customHeight="1">
      <c r="A20" s="96">
        <f>(((B20+C20)-0.06)*4)*E20</f>
        <v>8.56</v>
      </c>
      <c r="B20" s="151">
        <v>1.2</v>
      </c>
      <c r="C20" s="151">
        <v>1</v>
      </c>
      <c r="D20" s="151">
        <v>0.8</v>
      </c>
      <c r="E20" s="151">
        <v>1</v>
      </c>
      <c r="F20" s="151"/>
      <c r="G20" s="13">
        <f t="shared" ref="G20:G21" si="2">((2*(B20+C20))*(D20+0.15))</f>
        <v>4.1800000000000006</v>
      </c>
      <c r="H20" s="13">
        <f t="shared" ref="H20:H21" si="3">IF(AND(G20&gt;0.01,G20&lt;1),1,0)</f>
        <v>0</v>
      </c>
      <c r="I20" s="13">
        <f t="shared" ref="I20:I21" si="4">IF(AND(H20&gt;0.0001,H20&lt;1.0001),1,G20)*E20</f>
        <v>4.1800000000000006</v>
      </c>
      <c r="J20" s="38">
        <f>$I20</f>
        <v>4.1800000000000006</v>
      </c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</row>
    <row r="21" spans="1:94" ht="9.75" customHeight="1">
      <c r="A21" s="96">
        <f t="shared" ref="A21:A40" si="5">(((B21+C21)-0.06)*4)*E21</f>
        <v>8.9599999999999991</v>
      </c>
      <c r="B21" s="151">
        <v>1.5</v>
      </c>
      <c r="C21" s="151">
        <v>0.8</v>
      </c>
      <c r="D21" s="151">
        <v>0.5</v>
      </c>
      <c r="E21" s="151">
        <v>1</v>
      </c>
      <c r="F21" s="151"/>
      <c r="G21" s="13">
        <f t="shared" si="2"/>
        <v>2.9899999999999998</v>
      </c>
      <c r="H21" s="13">
        <f t="shared" si="3"/>
        <v>0</v>
      </c>
      <c r="I21" s="13">
        <f t="shared" si="4"/>
        <v>2.9899999999999998</v>
      </c>
      <c r="J21" s="38">
        <f t="shared" ref="J21:J40" si="6">$I21</f>
        <v>2.9899999999999998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</row>
    <row r="22" spans="1:94" ht="9.75" customHeight="1">
      <c r="A22" s="96">
        <f t="shared" si="5"/>
        <v>0</v>
      </c>
      <c r="B22" s="12"/>
      <c r="C22" s="12"/>
      <c r="D22" s="12"/>
      <c r="E22" s="12"/>
      <c r="F22" s="12"/>
      <c r="G22" s="13">
        <f>((2*(B22+C22))*(D22+0.15))</f>
        <v>0</v>
      </c>
      <c r="H22" s="13">
        <f t="shared" ref="H22" si="7">IF(AND(G22&gt;0.01,G22&lt;1),1,0)</f>
        <v>0</v>
      </c>
      <c r="I22" s="13">
        <f>IF(AND(H22&gt;0.0001,H22&lt;1.0001),1,G22)*E22</f>
        <v>0</v>
      </c>
      <c r="J22" s="38">
        <f t="shared" si="6"/>
        <v>0</v>
      </c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</row>
    <row r="23" spans="1:94" ht="9.75" customHeight="1">
      <c r="A23" s="96">
        <f t="shared" si="5"/>
        <v>0</v>
      </c>
      <c r="B23" s="12"/>
      <c r="C23" s="12"/>
      <c r="D23" s="12"/>
      <c r="E23" s="12"/>
      <c r="F23" s="12"/>
      <c r="G23" s="13">
        <f t="shared" ref="G23:G40" si="8">((2*(B23+C23))*(D23+0.15))</f>
        <v>0</v>
      </c>
      <c r="H23" s="13">
        <f t="shared" ref="H23:H40" si="9">IF(AND(G23&gt;0.01,G23&lt;1),1,0)</f>
        <v>0</v>
      </c>
      <c r="I23" s="13">
        <f t="shared" ref="I23:I40" si="10">IF(AND(H23&gt;0.0001,H23&lt;1.0001),1,G23)*E23</f>
        <v>0</v>
      </c>
      <c r="J23" s="38">
        <f t="shared" si="6"/>
        <v>0</v>
      </c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</row>
    <row r="24" spans="1:94" ht="9.75" customHeight="1">
      <c r="A24" s="96">
        <f t="shared" si="5"/>
        <v>0</v>
      </c>
      <c r="B24" s="12"/>
      <c r="C24" s="12"/>
      <c r="D24" s="12"/>
      <c r="E24" s="12"/>
      <c r="F24" s="12"/>
      <c r="G24" s="13">
        <f t="shared" si="8"/>
        <v>0</v>
      </c>
      <c r="H24" s="13">
        <f t="shared" si="9"/>
        <v>0</v>
      </c>
      <c r="I24" s="13">
        <f t="shared" si="10"/>
        <v>0</v>
      </c>
      <c r="J24" s="38">
        <f t="shared" si="6"/>
        <v>0</v>
      </c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</row>
    <row r="25" spans="1:94" ht="9.75" customHeight="1">
      <c r="A25" s="96">
        <f t="shared" si="5"/>
        <v>0</v>
      </c>
      <c r="B25" s="12"/>
      <c r="C25" s="12"/>
      <c r="D25" s="12"/>
      <c r="E25" s="12"/>
      <c r="F25" s="12"/>
      <c r="G25" s="13">
        <f t="shared" si="8"/>
        <v>0</v>
      </c>
      <c r="H25" s="13">
        <f t="shared" si="9"/>
        <v>0</v>
      </c>
      <c r="I25" s="13">
        <f t="shared" si="10"/>
        <v>0</v>
      </c>
      <c r="J25" s="38">
        <f t="shared" si="6"/>
        <v>0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</row>
    <row r="26" spans="1:94" ht="9.75" customHeight="1">
      <c r="A26" s="96">
        <f t="shared" si="5"/>
        <v>0</v>
      </c>
      <c r="B26" s="12"/>
      <c r="C26" s="12"/>
      <c r="D26" s="12"/>
      <c r="E26" s="12"/>
      <c r="F26" s="12"/>
      <c r="G26" s="13">
        <f t="shared" si="8"/>
        <v>0</v>
      </c>
      <c r="H26" s="13">
        <f t="shared" si="9"/>
        <v>0</v>
      </c>
      <c r="I26" s="13">
        <f t="shared" si="10"/>
        <v>0</v>
      </c>
      <c r="J26" s="38">
        <f t="shared" si="6"/>
        <v>0</v>
      </c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</row>
    <row r="27" spans="1:94" ht="9.75" customHeight="1">
      <c r="A27" s="96">
        <f t="shared" si="5"/>
        <v>0</v>
      </c>
      <c r="B27" s="12"/>
      <c r="C27" s="12"/>
      <c r="D27" s="12"/>
      <c r="E27" s="12"/>
      <c r="F27" s="12"/>
      <c r="G27" s="13">
        <f t="shared" si="8"/>
        <v>0</v>
      </c>
      <c r="H27" s="13">
        <f t="shared" si="9"/>
        <v>0</v>
      </c>
      <c r="I27" s="13">
        <f t="shared" si="10"/>
        <v>0</v>
      </c>
      <c r="J27" s="38">
        <f t="shared" si="6"/>
        <v>0</v>
      </c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</row>
    <row r="28" spans="1:94" ht="9.75" customHeight="1">
      <c r="A28" s="96">
        <f t="shared" si="5"/>
        <v>0</v>
      </c>
      <c r="B28" s="12"/>
      <c r="C28" s="12"/>
      <c r="D28" s="12"/>
      <c r="E28" s="12"/>
      <c r="F28" s="12"/>
      <c r="G28" s="13">
        <f t="shared" si="8"/>
        <v>0</v>
      </c>
      <c r="H28" s="13">
        <f t="shared" si="9"/>
        <v>0</v>
      </c>
      <c r="I28" s="13">
        <f t="shared" si="10"/>
        <v>0</v>
      </c>
      <c r="J28" s="38">
        <f t="shared" si="6"/>
        <v>0</v>
      </c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</row>
    <row r="29" spans="1:94" ht="9.75" customHeight="1">
      <c r="A29" s="96">
        <f t="shared" si="5"/>
        <v>0</v>
      </c>
      <c r="B29" s="12"/>
      <c r="C29" s="12"/>
      <c r="D29" s="12"/>
      <c r="E29" s="12"/>
      <c r="F29" s="12"/>
      <c r="G29" s="13">
        <f t="shared" si="8"/>
        <v>0</v>
      </c>
      <c r="H29" s="13">
        <f t="shared" si="9"/>
        <v>0</v>
      </c>
      <c r="I29" s="13">
        <f t="shared" si="10"/>
        <v>0</v>
      </c>
      <c r="J29" s="38">
        <f t="shared" si="6"/>
        <v>0</v>
      </c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</row>
    <row r="30" spans="1:94" ht="9.75" customHeight="1">
      <c r="A30" s="96">
        <f t="shared" si="5"/>
        <v>0</v>
      </c>
      <c r="B30" s="12"/>
      <c r="C30" s="12"/>
      <c r="D30" s="12"/>
      <c r="E30" s="12"/>
      <c r="F30" s="12"/>
      <c r="G30" s="13">
        <f t="shared" si="8"/>
        <v>0</v>
      </c>
      <c r="H30" s="13">
        <f t="shared" si="9"/>
        <v>0</v>
      </c>
      <c r="I30" s="13">
        <f t="shared" si="10"/>
        <v>0</v>
      </c>
      <c r="J30" s="38">
        <f t="shared" si="6"/>
        <v>0</v>
      </c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</row>
    <row r="31" spans="1:94" ht="9.75" customHeight="1">
      <c r="A31" s="96">
        <f t="shared" si="5"/>
        <v>0</v>
      </c>
      <c r="B31" s="12"/>
      <c r="C31" s="12"/>
      <c r="D31" s="12"/>
      <c r="E31" s="12"/>
      <c r="F31" s="12"/>
      <c r="G31" s="13">
        <f t="shared" si="8"/>
        <v>0</v>
      </c>
      <c r="H31" s="13">
        <f t="shared" si="9"/>
        <v>0</v>
      </c>
      <c r="I31" s="13">
        <f t="shared" si="10"/>
        <v>0</v>
      </c>
      <c r="J31" s="38">
        <f t="shared" si="6"/>
        <v>0</v>
      </c>
      <c r="P31" s="128" t="s">
        <v>37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</row>
    <row r="32" spans="1:94" ht="9.75" customHeight="1">
      <c r="A32" s="96">
        <f t="shared" si="5"/>
        <v>0</v>
      </c>
      <c r="B32" s="12"/>
      <c r="C32" s="12"/>
      <c r="D32" s="12"/>
      <c r="E32" s="12"/>
      <c r="F32" s="12"/>
      <c r="G32" s="13">
        <f t="shared" si="8"/>
        <v>0</v>
      </c>
      <c r="H32" s="13">
        <f t="shared" si="9"/>
        <v>0</v>
      </c>
      <c r="I32" s="13">
        <f t="shared" si="10"/>
        <v>0</v>
      </c>
      <c r="J32" s="38">
        <f t="shared" si="6"/>
        <v>0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</row>
    <row r="33" spans="1:94" ht="9.75" customHeight="1">
      <c r="A33" s="96">
        <f t="shared" si="5"/>
        <v>0</v>
      </c>
      <c r="B33" s="12"/>
      <c r="C33" s="12"/>
      <c r="D33" s="12"/>
      <c r="E33" s="12"/>
      <c r="F33" s="12"/>
      <c r="G33" s="13">
        <f t="shared" si="8"/>
        <v>0</v>
      </c>
      <c r="H33" s="13">
        <f t="shared" si="9"/>
        <v>0</v>
      </c>
      <c r="I33" s="13">
        <f t="shared" si="10"/>
        <v>0</v>
      </c>
      <c r="J33" s="38">
        <f t="shared" si="6"/>
        <v>0</v>
      </c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</row>
    <row r="34" spans="1:94" ht="9.75" customHeight="1" thickBot="1">
      <c r="A34" s="96">
        <f t="shared" si="5"/>
        <v>0</v>
      </c>
      <c r="B34" s="12"/>
      <c r="C34" s="12"/>
      <c r="D34" s="12"/>
      <c r="E34" s="12"/>
      <c r="F34" s="12"/>
      <c r="G34" s="13">
        <f t="shared" si="8"/>
        <v>0</v>
      </c>
      <c r="H34" s="13">
        <f t="shared" si="9"/>
        <v>0</v>
      </c>
      <c r="I34" s="13">
        <f t="shared" si="10"/>
        <v>0</v>
      </c>
      <c r="J34" s="38">
        <f t="shared" si="6"/>
        <v>0</v>
      </c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</row>
    <row r="35" spans="1:94" ht="9.75" customHeight="1" thickBot="1">
      <c r="A35" s="96">
        <f t="shared" si="5"/>
        <v>0</v>
      </c>
      <c r="B35" s="12"/>
      <c r="C35" s="12"/>
      <c r="D35" s="12"/>
      <c r="E35" s="12"/>
      <c r="F35" s="12"/>
      <c r="G35" s="13">
        <f t="shared" si="8"/>
        <v>0</v>
      </c>
      <c r="H35" s="13">
        <f t="shared" si="9"/>
        <v>0</v>
      </c>
      <c r="I35" s="13">
        <f t="shared" si="10"/>
        <v>0</v>
      </c>
      <c r="J35" s="38">
        <f t="shared" si="6"/>
        <v>0</v>
      </c>
      <c r="W35" s="48" t="s">
        <v>10</v>
      </c>
      <c r="X35" s="49" t="s">
        <v>13</v>
      </c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</row>
    <row r="36" spans="1:94" ht="9.75" customHeight="1" thickBot="1">
      <c r="A36" s="96">
        <f t="shared" si="5"/>
        <v>0</v>
      </c>
      <c r="B36" s="12"/>
      <c r="C36" s="12"/>
      <c r="D36" s="12"/>
      <c r="E36" s="12"/>
      <c r="F36" s="12"/>
      <c r="G36" s="13">
        <f t="shared" si="8"/>
        <v>0</v>
      </c>
      <c r="H36" s="13">
        <f t="shared" si="9"/>
        <v>0</v>
      </c>
      <c r="I36" s="13">
        <f t="shared" si="10"/>
        <v>0</v>
      </c>
      <c r="J36" s="38">
        <f t="shared" si="6"/>
        <v>0</v>
      </c>
      <c r="L36" s="27"/>
      <c r="M36" s="27"/>
      <c r="N36" s="27"/>
      <c r="O36" s="27"/>
      <c r="P36" s="291" t="s">
        <v>18</v>
      </c>
      <c r="Q36" s="291"/>
      <c r="R36" s="291"/>
      <c r="S36" s="291"/>
      <c r="T36" s="291"/>
      <c r="U36" s="291"/>
      <c r="V36" s="292"/>
      <c r="W36" s="46">
        <f>SUM(E20:E40)</f>
        <v>2</v>
      </c>
      <c r="X36" s="47">
        <f>SUM(J20:J40)</f>
        <v>7.17</v>
      </c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</row>
    <row r="37" spans="1:94" ht="9.75" customHeight="1">
      <c r="A37" s="96">
        <f t="shared" si="5"/>
        <v>0</v>
      </c>
      <c r="B37" s="12"/>
      <c r="C37" s="12"/>
      <c r="D37" s="12"/>
      <c r="E37" s="12"/>
      <c r="F37" s="12"/>
      <c r="G37" s="13">
        <f t="shared" si="8"/>
        <v>0</v>
      </c>
      <c r="H37" s="13">
        <f t="shared" si="9"/>
        <v>0</v>
      </c>
      <c r="I37" s="13">
        <f t="shared" si="10"/>
        <v>0</v>
      </c>
      <c r="J37" s="38">
        <f t="shared" si="6"/>
        <v>0</v>
      </c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</row>
    <row r="38" spans="1:94" ht="9.75" hidden="1" customHeight="1">
      <c r="A38" s="96">
        <f t="shared" si="5"/>
        <v>0</v>
      </c>
      <c r="B38" s="12"/>
      <c r="C38" s="12"/>
      <c r="D38" s="12"/>
      <c r="E38" s="12"/>
      <c r="F38" s="12"/>
      <c r="G38" s="13">
        <f t="shared" si="8"/>
        <v>0</v>
      </c>
      <c r="H38" s="13">
        <f t="shared" si="9"/>
        <v>0</v>
      </c>
      <c r="I38" s="13">
        <f t="shared" si="10"/>
        <v>0</v>
      </c>
      <c r="J38" s="38">
        <f t="shared" si="6"/>
        <v>0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</row>
    <row r="39" spans="1:94" ht="9.75" hidden="1" customHeight="1">
      <c r="A39" s="96">
        <f t="shared" si="5"/>
        <v>0</v>
      </c>
      <c r="B39" s="12"/>
      <c r="C39" s="12"/>
      <c r="D39" s="12"/>
      <c r="E39" s="12"/>
      <c r="F39" s="12"/>
      <c r="G39" s="13">
        <f t="shared" si="8"/>
        <v>0</v>
      </c>
      <c r="H39" s="13">
        <f t="shared" si="9"/>
        <v>0</v>
      </c>
      <c r="I39" s="13">
        <f t="shared" si="10"/>
        <v>0</v>
      </c>
      <c r="J39" s="38">
        <f t="shared" si="6"/>
        <v>0</v>
      </c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</row>
    <row r="40" spans="1:94" ht="9.75" customHeight="1" thickBot="1">
      <c r="A40" s="96">
        <f t="shared" si="5"/>
        <v>0</v>
      </c>
      <c r="B40" s="12"/>
      <c r="C40" s="33"/>
      <c r="D40" s="33"/>
      <c r="E40" s="33"/>
      <c r="F40" s="33"/>
      <c r="G40" s="13">
        <f t="shared" si="8"/>
        <v>0</v>
      </c>
      <c r="H40" s="13">
        <f t="shared" si="9"/>
        <v>0</v>
      </c>
      <c r="I40" s="13">
        <f t="shared" si="10"/>
        <v>0</v>
      </c>
      <c r="J40" s="38">
        <f t="shared" si="6"/>
        <v>0</v>
      </c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</row>
    <row r="41" spans="1:94" ht="9.75" customHeight="1">
      <c r="B41" s="27"/>
      <c r="C41" s="27"/>
      <c r="D41" s="27"/>
      <c r="E41" s="27"/>
      <c r="F41" s="27"/>
      <c r="G41" s="34"/>
      <c r="H41" s="34"/>
      <c r="I41" s="34"/>
      <c r="J41" s="27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</row>
    <row r="42" spans="1:94" ht="9.75" customHeight="1" thickBot="1">
      <c r="B42" s="27"/>
      <c r="C42" s="27"/>
      <c r="D42" s="27"/>
      <c r="E42" s="27"/>
      <c r="F42" s="27"/>
      <c r="G42" s="34"/>
      <c r="H42" s="34"/>
      <c r="I42" s="34"/>
      <c r="J42" s="27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</row>
    <row r="43" spans="1:94" ht="9.75" customHeight="1" thickBot="1">
      <c r="A43" s="90" t="s">
        <v>31</v>
      </c>
      <c r="B43" s="234" t="s">
        <v>38</v>
      </c>
      <c r="C43" s="235"/>
      <c r="D43" s="235"/>
      <c r="E43" s="235"/>
      <c r="F43" s="235"/>
      <c r="G43" s="235"/>
      <c r="H43" s="235"/>
      <c r="I43" s="235"/>
      <c r="J43" s="236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</row>
    <row r="44" spans="1:94" ht="9.75" customHeight="1">
      <c r="B44" s="6" t="s">
        <v>7</v>
      </c>
      <c r="C44" s="7" t="s">
        <v>8</v>
      </c>
      <c r="D44" s="7" t="s">
        <v>39</v>
      </c>
      <c r="E44" s="7" t="s">
        <v>9</v>
      </c>
      <c r="F44" s="7" t="s">
        <v>10</v>
      </c>
      <c r="G44" s="7" t="s">
        <v>12</v>
      </c>
      <c r="H44" s="143"/>
      <c r="I44" s="143"/>
      <c r="J44" s="44" t="s">
        <v>13</v>
      </c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</row>
    <row r="45" spans="1:94" ht="9.75" customHeight="1">
      <c r="A45" s="96">
        <f>(((B45+C45)-0.06)*4)*F45</f>
        <v>0</v>
      </c>
      <c r="B45" s="11"/>
      <c r="C45" s="12"/>
      <c r="D45" s="12"/>
      <c r="E45" s="12"/>
      <c r="F45" s="12"/>
      <c r="G45" s="13">
        <f t="shared" ref="G45:G46" si="11">(2*(B45+C45)*(E45+0.15+(D45/2)))</f>
        <v>0</v>
      </c>
      <c r="H45" s="13">
        <f t="shared" ref="H45:H46" si="12">IF(AND(G45&gt;0.01,G45&lt;1),1,0)</f>
        <v>0</v>
      </c>
      <c r="I45" s="13">
        <f t="shared" ref="I45:I46" si="13">IF(AND(H45&gt;0.0001,H45&lt;1.0001),1,G45)*F45</f>
        <v>0</v>
      </c>
      <c r="J45" s="38">
        <f>I45</f>
        <v>0</v>
      </c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</row>
    <row r="46" spans="1:94" ht="9.75" customHeight="1">
      <c r="A46" s="96">
        <f t="shared" ref="A46:A55" si="14">(((B46+C46)-0.06)*4)*F46</f>
        <v>0</v>
      </c>
      <c r="B46" s="11"/>
      <c r="C46" s="12"/>
      <c r="D46" s="12"/>
      <c r="E46" s="12"/>
      <c r="F46" s="12"/>
      <c r="G46" s="13">
        <f t="shared" si="11"/>
        <v>0</v>
      </c>
      <c r="H46" s="13">
        <f t="shared" si="12"/>
        <v>0</v>
      </c>
      <c r="I46" s="13">
        <f t="shared" si="13"/>
        <v>0</v>
      </c>
      <c r="J46" s="38">
        <f t="shared" ref="J46:J55" si="15">I46</f>
        <v>0</v>
      </c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</row>
    <row r="47" spans="1:94" ht="9.75" customHeight="1">
      <c r="A47" s="96">
        <f t="shared" si="14"/>
        <v>0</v>
      </c>
      <c r="B47" s="11"/>
      <c r="C47" s="12"/>
      <c r="D47" s="12"/>
      <c r="E47" s="12"/>
      <c r="F47" s="12"/>
      <c r="G47" s="13">
        <f>(2*(B47+C47)*(E47+0.15+(D47/2)))</f>
        <v>0</v>
      </c>
      <c r="H47" s="13">
        <f t="shared" ref="H47" si="16">IF(AND(G47&gt;0.01,G47&lt;1),1,0)</f>
        <v>0</v>
      </c>
      <c r="I47" s="13">
        <f>IF(AND(H47&gt;0.0001,H47&lt;1.0001),1,G47)*F47</f>
        <v>0</v>
      </c>
      <c r="J47" s="38">
        <f t="shared" si="15"/>
        <v>0</v>
      </c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</row>
    <row r="48" spans="1:94" ht="9.75" customHeight="1">
      <c r="A48" s="96">
        <f t="shared" si="14"/>
        <v>0</v>
      </c>
      <c r="B48" s="11"/>
      <c r="C48" s="12"/>
      <c r="D48" s="12"/>
      <c r="E48" s="12"/>
      <c r="F48" s="12"/>
      <c r="G48" s="13">
        <f t="shared" ref="G48:G55" si="17">(2*(B48+C48)*(E48+0.15+(D48/2)))</f>
        <v>0</v>
      </c>
      <c r="H48" s="13">
        <f t="shared" ref="H48:H55" si="18">IF(AND(G48&gt;0.01,G48&lt;1),1,0)</f>
        <v>0</v>
      </c>
      <c r="I48" s="13">
        <f t="shared" ref="I48:I55" si="19">IF(AND(H48&gt;0.0001,H48&lt;1.0001),1,G48)*F48</f>
        <v>0</v>
      </c>
      <c r="J48" s="38">
        <f t="shared" si="15"/>
        <v>0</v>
      </c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</row>
    <row r="49" spans="1:94" ht="9.75" customHeight="1">
      <c r="A49" s="96">
        <f t="shared" si="14"/>
        <v>0</v>
      </c>
      <c r="B49" s="11"/>
      <c r="C49" s="12"/>
      <c r="D49" s="12"/>
      <c r="E49" s="12"/>
      <c r="F49" s="12"/>
      <c r="G49" s="13">
        <f t="shared" si="17"/>
        <v>0</v>
      </c>
      <c r="H49" s="13">
        <f t="shared" si="18"/>
        <v>0</v>
      </c>
      <c r="I49" s="13">
        <f t="shared" si="19"/>
        <v>0</v>
      </c>
      <c r="J49" s="38">
        <f t="shared" si="15"/>
        <v>0</v>
      </c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</row>
    <row r="50" spans="1:94" ht="9.75" customHeight="1">
      <c r="A50" s="96">
        <f t="shared" si="14"/>
        <v>0</v>
      </c>
      <c r="B50" s="11"/>
      <c r="C50" s="12"/>
      <c r="D50" s="12"/>
      <c r="E50" s="12"/>
      <c r="F50" s="12"/>
      <c r="G50" s="13">
        <f t="shared" si="17"/>
        <v>0</v>
      </c>
      <c r="H50" s="13">
        <f t="shared" si="18"/>
        <v>0</v>
      </c>
      <c r="I50" s="13">
        <f t="shared" si="19"/>
        <v>0</v>
      </c>
      <c r="J50" s="38">
        <f t="shared" si="15"/>
        <v>0</v>
      </c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</row>
    <row r="51" spans="1:94" ht="9.75" customHeight="1">
      <c r="A51" s="96">
        <f t="shared" si="14"/>
        <v>0</v>
      </c>
      <c r="B51" s="11"/>
      <c r="C51" s="12"/>
      <c r="D51" s="12"/>
      <c r="E51" s="12"/>
      <c r="F51" s="12"/>
      <c r="G51" s="13">
        <f t="shared" si="17"/>
        <v>0</v>
      </c>
      <c r="H51" s="13">
        <f t="shared" si="18"/>
        <v>0</v>
      </c>
      <c r="I51" s="13">
        <f t="shared" si="19"/>
        <v>0</v>
      </c>
      <c r="J51" s="38">
        <f t="shared" si="15"/>
        <v>0</v>
      </c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</row>
    <row r="52" spans="1:94" ht="9.75" customHeight="1">
      <c r="A52" s="96">
        <f t="shared" si="14"/>
        <v>0</v>
      </c>
      <c r="B52" s="11"/>
      <c r="C52" s="12"/>
      <c r="D52" s="12"/>
      <c r="E52" s="12"/>
      <c r="F52" s="12"/>
      <c r="G52" s="13">
        <f t="shared" si="17"/>
        <v>0</v>
      </c>
      <c r="H52" s="13">
        <f t="shared" si="18"/>
        <v>0</v>
      </c>
      <c r="I52" s="13">
        <f t="shared" si="19"/>
        <v>0</v>
      </c>
      <c r="J52" s="38">
        <f t="shared" si="15"/>
        <v>0</v>
      </c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</row>
    <row r="53" spans="1:94" ht="9.75" customHeight="1">
      <c r="A53" s="96">
        <f t="shared" si="14"/>
        <v>0</v>
      </c>
      <c r="B53" s="51"/>
      <c r="C53" s="52"/>
      <c r="D53" s="52"/>
      <c r="E53" s="52"/>
      <c r="F53" s="52"/>
      <c r="G53" s="13">
        <f t="shared" si="17"/>
        <v>0</v>
      </c>
      <c r="H53" s="13">
        <f t="shared" si="18"/>
        <v>0</v>
      </c>
      <c r="I53" s="13">
        <f t="shared" si="19"/>
        <v>0</v>
      </c>
      <c r="J53" s="38">
        <f t="shared" si="15"/>
        <v>0</v>
      </c>
      <c r="Q53" s="128" t="s">
        <v>40</v>
      </c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</row>
    <row r="54" spans="1:94" ht="9.75" customHeight="1" thickBot="1">
      <c r="A54" s="96">
        <f t="shared" si="14"/>
        <v>0</v>
      </c>
      <c r="B54" s="51"/>
      <c r="C54" s="52"/>
      <c r="D54" s="52"/>
      <c r="E54" s="52"/>
      <c r="F54" s="52"/>
      <c r="G54" s="13">
        <f t="shared" si="17"/>
        <v>0</v>
      </c>
      <c r="H54" s="13">
        <f t="shared" si="18"/>
        <v>0</v>
      </c>
      <c r="I54" s="13">
        <f t="shared" si="19"/>
        <v>0</v>
      </c>
      <c r="J54" s="38">
        <f t="shared" si="15"/>
        <v>0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</row>
    <row r="55" spans="1:94" ht="9.75" customHeight="1" thickBot="1">
      <c r="A55" s="96">
        <f t="shared" si="14"/>
        <v>0</v>
      </c>
      <c r="B55" s="32"/>
      <c r="C55" s="33"/>
      <c r="D55" s="33"/>
      <c r="E55" s="33"/>
      <c r="F55" s="33"/>
      <c r="G55" s="13">
        <f t="shared" si="17"/>
        <v>0</v>
      </c>
      <c r="H55" s="13">
        <f t="shared" si="18"/>
        <v>0</v>
      </c>
      <c r="I55" s="13">
        <f t="shared" si="19"/>
        <v>0</v>
      </c>
      <c r="J55" s="38">
        <f t="shared" si="15"/>
        <v>0</v>
      </c>
      <c r="S55" s="45"/>
      <c r="T55" s="45"/>
      <c r="U55" s="45"/>
      <c r="V55" s="45"/>
      <c r="W55" s="53" t="s">
        <v>10</v>
      </c>
      <c r="X55" s="54" t="s">
        <v>13</v>
      </c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</row>
    <row r="56" spans="1:94" ht="9.75" customHeight="1" thickBot="1">
      <c r="B56" s="27"/>
      <c r="C56" s="27"/>
      <c r="D56" s="27"/>
      <c r="E56" s="27"/>
      <c r="F56" s="27"/>
      <c r="G56" s="34"/>
      <c r="H56" s="34"/>
      <c r="I56" s="34"/>
      <c r="J56" s="27"/>
      <c r="L56" s="27"/>
      <c r="M56" s="27"/>
      <c r="N56" s="27"/>
      <c r="O56" s="27"/>
      <c r="P56" s="293" t="s">
        <v>18</v>
      </c>
      <c r="Q56" s="293"/>
      <c r="R56" s="293"/>
      <c r="S56" s="293"/>
      <c r="T56" s="293"/>
      <c r="U56" s="293"/>
      <c r="V56" s="294"/>
      <c r="W56" s="46">
        <f>SUM(F45:F55)</f>
        <v>0</v>
      </c>
      <c r="X56" s="47">
        <f>SUM(J45:J55)</f>
        <v>0</v>
      </c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</row>
    <row r="57" spans="1:94" ht="9.75" customHeight="1">
      <c r="B57" s="27"/>
      <c r="C57" s="27"/>
      <c r="D57" s="27"/>
      <c r="E57" s="27"/>
      <c r="F57" s="27"/>
      <c r="G57" s="34"/>
      <c r="H57" s="34"/>
      <c r="I57" s="34"/>
      <c r="J57" s="27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</row>
    <row r="58" spans="1:94" ht="9.75" customHeight="1" thickBot="1">
      <c r="B58" s="27"/>
      <c r="C58" s="27"/>
      <c r="D58" s="27"/>
      <c r="E58" s="27"/>
      <c r="F58" s="27"/>
      <c r="G58" s="34"/>
      <c r="H58" s="34"/>
      <c r="I58" s="34"/>
      <c r="J58" s="27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</row>
    <row r="59" spans="1:94" ht="9.75" customHeight="1" thickBot="1">
      <c r="B59" s="216" t="s">
        <v>41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  <c r="Q59" s="55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</row>
    <row r="60" spans="1:94" ht="9.75" customHeight="1">
      <c r="B60" s="6" t="s">
        <v>7</v>
      </c>
      <c r="C60" s="7" t="s">
        <v>8</v>
      </c>
      <c r="D60" s="7" t="s">
        <v>42</v>
      </c>
      <c r="E60" s="7" t="s">
        <v>43</v>
      </c>
      <c r="F60" s="7" t="s">
        <v>44</v>
      </c>
      <c r="G60" s="7"/>
      <c r="H60" s="7"/>
      <c r="I60" s="7"/>
      <c r="J60" s="7" t="s">
        <v>45</v>
      </c>
      <c r="K60" s="7" t="s">
        <v>46</v>
      </c>
      <c r="L60" s="7" t="s">
        <v>47</v>
      </c>
      <c r="M60" s="7" t="s">
        <v>12</v>
      </c>
      <c r="N60" s="143"/>
      <c r="O60" s="143"/>
      <c r="P60" s="44" t="s">
        <v>13</v>
      </c>
      <c r="Q60" s="45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</row>
    <row r="61" spans="1:94" ht="9.75" customHeight="1">
      <c r="A61" s="93"/>
      <c r="B61" s="11"/>
      <c r="C61" s="12"/>
      <c r="D61" s="12"/>
      <c r="E61" s="12"/>
      <c r="F61" s="12"/>
      <c r="G61" s="37">
        <f t="shared" ref="G61:G81" si="20">(((F61+D61)*1.58)/90)*K61</f>
        <v>0</v>
      </c>
      <c r="H61" s="37"/>
      <c r="I61" s="37"/>
      <c r="J61" s="12"/>
      <c r="K61" s="12"/>
      <c r="L61" s="12"/>
      <c r="M61" s="13">
        <f>((2*(B61+C61))*(0.15+J61)+(2*(D61+E61))*(G61+0.13))</f>
        <v>0</v>
      </c>
      <c r="N61" s="13">
        <f>IF(AND(M61&gt;0.01,M61&lt;1),1,0)</f>
        <v>0</v>
      </c>
      <c r="O61" s="13">
        <f>IF(AND(N61&gt;0.0001,N61&lt;1.0001),1,M61)*L61</f>
        <v>0</v>
      </c>
      <c r="P61" s="38">
        <f>$O61</f>
        <v>0</v>
      </c>
      <c r="Q61" s="34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</row>
    <row r="62" spans="1:94" ht="9.75" customHeight="1">
      <c r="B62" s="11"/>
      <c r="C62" s="12"/>
      <c r="D62" s="12"/>
      <c r="E62" s="12"/>
      <c r="F62" s="12"/>
      <c r="G62" s="37">
        <f t="shared" si="20"/>
        <v>0</v>
      </c>
      <c r="H62" s="37"/>
      <c r="I62" s="37"/>
      <c r="J62" s="12"/>
      <c r="K62" s="12"/>
      <c r="L62" s="12"/>
      <c r="M62" s="13">
        <f t="shared" ref="M62:M81" si="21">((2*(B62+C62))*(0.15+J62)+(2*(D62+E62))*(G62+0.13))</f>
        <v>0</v>
      </c>
      <c r="N62" s="13">
        <f t="shared" ref="N62:N81" si="22">IF(AND(M62&gt;0.01,M62&lt;1),1,0)</f>
        <v>0</v>
      </c>
      <c r="O62" s="13">
        <f t="shared" ref="O62:O81" si="23">IF(AND(N62&gt;0.0001,N62&lt;1.0001),1,M62)*L62</f>
        <v>0</v>
      </c>
      <c r="P62" s="38">
        <f t="shared" ref="P62:P81" si="24">$O62</f>
        <v>0</v>
      </c>
      <c r="Q62" s="34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</row>
    <row r="63" spans="1:94" ht="9.75" customHeight="1">
      <c r="B63" s="11"/>
      <c r="C63" s="12"/>
      <c r="D63" s="12"/>
      <c r="E63" s="12"/>
      <c r="F63" s="12"/>
      <c r="G63" s="37">
        <f t="shared" si="20"/>
        <v>0</v>
      </c>
      <c r="H63" s="37"/>
      <c r="I63" s="37"/>
      <c r="J63" s="12"/>
      <c r="K63" s="12"/>
      <c r="L63" s="12"/>
      <c r="M63" s="13">
        <f t="shared" si="21"/>
        <v>0</v>
      </c>
      <c r="N63" s="13">
        <f t="shared" si="22"/>
        <v>0</v>
      </c>
      <c r="O63" s="13">
        <f t="shared" si="23"/>
        <v>0</v>
      </c>
      <c r="P63" s="38">
        <f t="shared" si="24"/>
        <v>0</v>
      </c>
      <c r="Q63" s="34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</row>
    <row r="64" spans="1:94" ht="9.75" customHeight="1">
      <c r="B64" s="11"/>
      <c r="C64" s="12"/>
      <c r="D64" s="12"/>
      <c r="E64" s="12"/>
      <c r="F64" s="12"/>
      <c r="G64" s="37">
        <f t="shared" si="20"/>
        <v>0</v>
      </c>
      <c r="H64" s="37"/>
      <c r="I64" s="37"/>
      <c r="J64" s="12"/>
      <c r="K64" s="12"/>
      <c r="L64" s="12"/>
      <c r="M64" s="13">
        <f t="shared" si="21"/>
        <v>0</v>
      </c>
      <c r="N64" s="13">
        <f t="shared" si="22"/>
        <v>0</v>
      </c>
      <c r="O64" s="13">
        <f t="shared" si="23"/>
        <v>0</v>
      </c>
      <c r="P64" s="38">
        <f t="shared" si="24"/>
        <v>0</v>
      </c>
      <c r="Q64" s="34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</row>
    <row r="65" spans="2:94" ht="9.75" customHeight="1">
      <c r="B65" s="11"/>
      <c r="C65" s="12"/>
      <c r="D65" s="12"/>
      <c r="E65" s="12"/>
      <c r="F65" s="12"/>
      <c r="G65" s="37">
        <f t="shared" si="20"/>
        <v>0</v>
      </c>
      <c r="H65" s="37"/>
      <c r="I65" s="37"/>
      <c r="J65" s="12"/>
      <c r="K65" s="12"/>
      <c r="L65" s="12"/>
      <c r="M65" s="13">
        <f t="shared" si="21"/>
        <v>0</v>
      </c>
      <c r="N65" s="13">
        <f t="shared" si="22"/>
        <v>0</v>
      </c>
      <c r="O65" s="13">
        <f t="shared" si="23"/>
        <v>0</v>
      </c>
      <c r="P65" s="38">
        <f t="shared" si="24"/>
        <v>0</v>
      </c>
      <c r="Q65" s="34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</row>
    <row r="66" spans="2:94" ht="9.75" customHeight="1">
      <c r="B66" s="11"/>
      <c r="C66" s="12"/>
      <c r="D66" s="12"/>
      <c r="E66" s="12"/>
      <c r="F66" s="12"/>
      <c r="G66" s="37">
        <f t="shared" si="20"/>
        <v>0</v>
      </c>
      <c r="H66" s="37"/>
      <c r="I66" s="37"/>
      <c r="J66" s="12"/>
      <c r="K66" s="12"/>
      <c r="L66" s="12"/>
      <c r="M66" s="13">
        <f t="shared" si="21"/>
        <v>0</v>
      </c>
      <c r="N66" s="13">
        <f t="shared" si="22"/>
        <v>0</v>
      </c>
      <c r="O66" s="13">
        <f t="shared" si="23"/>
        <v>0</v>
      </c>
      <c r="P66" s="38">
        <f t="shared" si="24"/>
        <v>0</v>
      </c>
      <c r="Q66" s="34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</row>
    <row r="67" spans="2:94" ht="9.75" customHeight="1">
      <c r="B67" s="11"/>
      <c r="C67" s="12"/>
      <c r="D67" s="12"/>
      <c r="E67" s="12"/>
      <c r="F67" s="12"/>
      <c r="G67" s="37">
        <f t="shared" si="20"/>
        <v>0</v>
      </c>
      <c r="H67" s="37"/>
      <c r="I67" s="37"/>
      <c r="J67" s="12"/>
      <c r="K67" s="12"/>
      <c r="L67" s="12"/>
      <c r="M67" s="13">
        <f t="shared" si="21"/>
        <v>0</v>
      </c>
      <c r="N67" s="13">
        <f t="shared" si="22"/>
        <v>0</v>
      </c>
      <c r="O67" s="13">
        <f t="shared" si="23"/>
        <v>0</v>
      </c>
      <c r="P67" s="38">
        <f t="shared" si="24"/>
        <v>0</v>
      </c>
      <c r="Q67" s="34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</row>
    <row r="68" spans="2:94" ht="9.75" customHeight="1">
      <c r="B68" s="11"/>
      <c r="C68" s="12"/>
      <c r="D68" s="12"/>
      <c r="E68" s="12"/>
      <c r="F68" s="12"/>
      <c r="G68" s="37">
        <f t="shared" si="20"/>
        <v>0</v>
      </c>
      <c r="H68" s="37"/>
      <c r="I68" s="37"/>
      <c r="J68" s="12"/>
      <c r="K68" s="12"/>
      <c r="L68" s="12"/>
      <c r="M68" s="13">
        <f t="shared" si="21"/>
        <v>0</v>
      </c>
      <c r="N68" s="13">
        <f t="shared" si="22"/>
        <v>0</v>
      </c>
      <c r="O68" s="13">
        <f t="shared" si="23"/>
        <v>0</v>
      </c>
      <c r="P68" s="38">
        <f t="shared" si="24"/>
        <v>0</v>
      </c>
      <c r="Q68" s="34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</row>
    <row r="69" spans="2:94" ht="9.75" customHeight="1">
      <c r="B69" s="11"/>
      <c r="C69" s="12"/>
      <c r="D69" s="12"/>
      <c r="E69" s="12"/>
      <c r="F69" s="12"/>
      <c r="G69" s="37">
        <f t="shared" si="20"/>
        <v>0</v>
      </c>
      <c r="H69" s="37"/>
      <c r="I69" s="37"/>
      <c r="J69" s="12"/>
      <c r="K69" s="12"/>
      <c r="L69" s="12"/>
      <c r="M69" s="13">
        <f t="shared" si="21"/>
        <v>0</v>
      </c>
      <c r="N69" s="13">
        <f t="shared" si="22"/>
        <v>0</v>
      </c>
      <c r="O69" s="13">
        <f t="shared" si="23"/>
        <v>0</v>
      </c>
      <c r="P69" s="38">
        <f t="shared" si="24"/>
        <v>0</v>
      </c>
      <c r="Q69" s="34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</row>
    <row r="70" spans="2:94" ht="9.75" customHeight="1">
      <c r="B70" s="11"/>
      <c r="C70" s="12"/>
      <c r="D70" s="12"/>
      <c r="E70" s="12"/>
      <c r="F70" s="12"/>
      <c r="G70" s="37">
        <f t="shared" si="20"/>
        <v>0</v>
      </c>
      <c r="H70" s="37"/>
      <c r="I70" s="37"/>
      <c r="J70" s="12"/>
      <c r="K70" s="12"/>
      <c r="L70" s="12"/>
      <c r="M70" s="13">
        <f t="shared" si="21"/>
        <v>0</v>
      </c>
      <c r="N70" s="13">
        <f t="shared" si="22"/>
        <v>0</v>
      </c>
      <c r="O70" s="13">
        <f t="shared" si="23"/>
        <v>0</v>
      </c>
      <c r="P70" s="38">
        <f t="shared" si="24"/>
        <v>0</v>
      </c>
      <c r="Q70" s="34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</row>
    <row r="71" spans="2:94" ht="9.75" customHeight="1">
      <c r="B71" s="11"/>
      <c r="C71" s="12"/>
      <c r="D71" s="12"/>
      <c r="E71" s="12"/>
      <c r="F71" s="12"/>
      <c r="G71" s="37">
        <f t="shared" si="20"/>
        <v>0</v>
      </c>
      <c r="H71" s="37"/>
      <c r="I71" s="37"/>
      <c r="J71" s="12"/>
      <c r="K71" s="12"/>
      <c r="L71" s="12"/>
      <c r="M71" s="13">
        <f t="shared" si="21"/>
        <v>0</v>
      </c>
      <c r="N71" s="13">
        <f t="shared" si="22"/>
        <v>0</v>
      </c>
      <c r="O71" s="13">
        <f t="shared" si="23"/>
        <v>0</v>
      </c>
      <c r="P71" s="38">
        <f t="shared" si="24"/>
        <v>0</v>
      </c>
      <c r="Q71" s="34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</row>
    <row r="72" spans="2:94" ht="9.75" customHeight="1">
      <c r="B72" s="11"/>
      <c r="C72" s="12"/>
      <c r="D72" s="12"/>
      <c r="E72" s="12"/>
      <c r="F72" s="12"/>
      <c r="G72" s="37">
        <f t="shared" si="20"/>
        <v>0</v>
      </c>
      <c r="H72" s="37"/>
      <c r="I72" s="37"/>
      <c r="J72" s="12"/>
      <c r="K72" s="12"/>
      <c r="L72" s="12"/>
      <c r="M72" s="13">
        <f t="shared" si="21"/>
        <v>0</v>
      </c>
      <c r="N72" s="13">
        <f t="shared" si="22"/>
        <v>0</v>
      </c>
      <c r="O72" s="13">
        <f t="shared" si="23"/>
        <v>0</v>
      </c>
      <c r="P72" s="38">
        <f t="shared" si="24"/>
        <v>0</v>
      </c>
      <c r="Q72" s="34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</row>
    <row r="73" spans="2:94" ht="9.75" customHeight="1">
      <c r="B73" s="11"/>
      <c r="C73" s="12"/>
      <c r="D73" s="12"/>
      <c r="E73" s="12"/>
      <c r="F73" s="12"/>
      <c r="G73" s="37">
        <f t="shared" si="20"/>
        <v>0</v>
      </c>
      <c r="H73" s="37"/>
      <c r="I73" s="37"/>
      <c r="J73" s="12"/>
      <c r="K73" s="12"/>
      <c r="L73" s="12"/>
      <c r="M73" s="13">
        <f t="shared" si="21"/>
        <v>0</v>
      </c>
      <c r="N73" s="13">
        <f t="shared" si="22"/>
        <v>0</v>
      </c>
      <c r="O73" s="13">
        <f t="shared" si="23"/>
        <v>0</v>
      </c>
      <c r="P73" s="38">
        <f t="shared" si="24"/>
        <v>0</v>
      </c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</row>
    <row r="74" spans="2:94" ht="9.75" customHeight="1">
      <c r="B74" s="11"/>
      <c r="C74" s="12"/>
      <c r="D74" s="12"/>
      <c r="E74" s="12"/>
      <c r="F74" s="12"/>
      <c r="G74" s="37">
        <f t="shared" si="20"/>
        <v>0</v>
      </c>
      <c r="H74" s="37"/>
      <c r="I74" s="37"/>
      <c r="J74" s="12"/>
      <c r="K74" s="12"/>
      <c r="L74" s="12"/>
      <c r="M74" s="13">
        <f t="shared" si="21"/>
        <v>0</v>
      </c>
      <c r="N74" s="13">
        <f t="shared" si="22"/>
        <v>0</v>
      </c>
      <c r="O74" s="13">
        <f t="shared" si="23"/>
        <v>0</v>
      </c>
      <c r="P74" s="38">
        <f t="shared" si="24"/>
        <v>0</v>
      </c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</row>
    <row r="75" spans="2:94" ht="9.75" customHeight="1">
      <c r="B75" s="11"/>
      <c r="C75" s="12"/>
      <c r="D75" s="12"/>
      <c r="E75" s="12"/>
      <c r="F75" s="12"/>
      <c r="G75" s="37">
        <f t="shared" si="20"/>
        <v>0</v>
      </c>
      <c r="H75" s="37"/>
      <c r="I75" s="37"/>
      <c r="J75" s="12"/>
      <c r="K75" s="12"/>
      <c r="L75" s="12"/>
      <c r="M75" s="13">
        <f t="shared" si="21"/>
        <v>0</v>
      </c>
      <c r="N75" s="13">
        <f t="shared" si="22"/>
        <v>0</v>
      </c>
      <c r="O75" s="13">
        <f t="shared" si="23"/>
        <v>0</v>
      </c>
      <c r="P75" s="38">
        <f t="shared" si="24"/>
        <v>0</v>
      </c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</row>
    <row r="76" spans="2:94" ht="9.75" customHeight="1">
      <c r="B76" s="11"/>
      <c r="C76" s="12"/>
      <c r="D76" s="12"/>
      <c r="E76" s="12"/>
      <c r="F76" s="12"/>
      <c r="G76" s="37">
        <f t="shared" si="20"/>
        <v>0</v>
      </c>
      <c r="H76" s="37"/>
      <c r="I76" s="37"/>
      <c r="J76" s="12"/>
      <c r="K76" s="12"/>
      <c r="L76" s="12"/>
      <c r="M76" s="13">
        <f t="shared" si="21"/>
        <v>0</v>
      </c>
      <c r="N76" s="13">
        <f t="shared" si="22"/>
        <v>0</v>
      </c>
      <c r="O76" s="13">
        <f t="shared" si="23"/>
        <v>0</v>
      </c>
      <c r="P76" s="38">
        <f t="shared" si="24"/>
        <v>0</v>
      </c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</row>
    <row r="77" spans="2:94" ht="9.75" customHeight="1">
      <c r="B77" s="11"/>
      <c r="C77" s="12"/>
      <c r="D77" s="12"/>
      <c r="E77" s="12"/>
      <c r="F77" s="12"/>
      <c r="G77" s="37">
        <f t="shared" si="20"/>
        <v>0</v>
      </c>
      <c r="H77" s="37"/>
      <c r="I77" s="37"/>
      <c r="J77" s="12"/>
      <c r="K77" s="12"/>
      <c r="L77" s="12"/>
      <c r="M77" s="13">
        <f t="shared" si="21"/>
        <v>0</v>
      </c>
      <c r="N77" s="13">
        <f t="shared" si="22"/>
        <v>0</v>
      </c>
      <c r="O77" s="13">
        <f t="shared" si="23"/>
        <v>0</v>
      </c>
      <c r="P77" s="38">
        <f t="shared" si="24"/>
        <v>0</v>
      </c>
      <c r="Q77" s="128" t="s">
        <v>48</v>
      </c>
      <c r="R77" s="128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</row>
    <row r="78" spans="2:94" ht="9.75" customHeight="1">
      <c r="B78" s="11"/>
      <c r="C78" s="12"/>
      <c r="D78" s="12"/>
      <c r="E78" s="12"/>
      <c r="F78" s="12"/>
      <c r="G78" s="37">
        <f t="shared" si="20"/>
        <v>0</v>
      </c>
      <c r="H78" s="37"/>
      <c r="I78" s="37"/>
      <c r="J78" s="12"/>
      <c r="K78" s="12"/>
      <c r="L78" s="12"/>
      <c r="M78" s="13">
        <f t="shared" si="21"/>
        <v>0</v>
      </c>
      <c r="N78" s="13">
        <f t="shared" si="22"/>
        <v>0</v>
      </c>
      <c r="O78" s="13">
        <f t="shared" si="23"/>
        <v>0</v>
      </c>
      <c r="P78" s="38">
        <f t="shared" si="24"/>
        <v>0</v>
      </c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</row>
    <row r="79" spans="2:94" ht="9.75" customHeight="1" thickBot="1">
      <c r="B79" s="11"/>
      <c r="C79" s="12"/>
      <c r="D79" s="12"/>
      <c r="E79" s="12"/>
      <c r="F79" s="12"/>
      <c r="G79" s="37">
        <f t="shared" si="20"/>
        <v>0</v>
      </c>
      <c r="H79" s="37"/>
      <c r="I79" s="37"/>
      <c r="J79" s="12"/>
      <c r="K79" s="12"/>
      <c r="L79" s="12"/>
      <c r="M79" s="13">
        <f t="shared" si="21"/>
        <v>0</v>
      </c>
      <c r="N79" s="13">
        <f t="shared" si="22"/>
        <v>0</v>
      </c>
      <c r="O79" s="13">
        <f t="shared" si="23"/>
        <v>0</v>
      </c>
      <c r="P79" s="38">
        <f t="shared" si="24"/>
        <v>0</v>
      </c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</row>
    <row r="80" spans="2:94" ht="9.75" customHeight="1" thickBot="1">
      <c r="B80" s="11"/>
      <c r="C80" s="12"/>
      <c r="D80" s="12"/>
      <c r="E80" s="12"/>
      <c r="F80" s="12"/>
      <c r="G80" s="37">
        <f t="shared" si="20"/>
        <v>0</v>
      </c>
      <c r="H80" s="37"/>
      <c r="I80" s="37"/>
      <c r="J80" s="12"/>
      <c r="K80" s="12"/>
      <c r="L80" s="12"/>
      <c r="M80" s="13">
        <f t="shared" si="21"/>
        <v>0</v>
      </c>
      <c r="N80" s="13">
        <f t="shared" si="22"/>
        <v>0</v>
      </c>
      <c r="O80" s="13">
        <f t="shared" si="23"/>
        <v>0</v>
      </c>
      <c r="P80" s="38">
        <f t="shared" si="24"/>
        <v>0</v>
      </c>
      <c r="W80" s="56" t="s">
        <v>10</v>
      </c>
      <c r="X80" s="57" t="s">
        <v>13</v>
      </c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</row>
    <row r="81" spans="1:94" ht="9.75" customHeight="1" thickBot="1">
      <c r="B81" s="32"/>
      <c r="C81" s="33"/>
      <c r="D81" s="33"/>
      <c r="E81" s="33"/>
      <c r="F81" s="33"/>
      <c r="G81" s="37">
        <f t="shared" si="20"/>
        <v>0</v>
      </c>
      <c r="H81" s="147"/>
      <c r="I81" s="147"/>
      <c r="J81" s="33"/>
      <c r="K81" s="33"/>
      <c r="L81" s="33"/>
      <c r="M81" s="13">
        <f t="shared" si="21"/>
        <v>0</v>
      </c>
      <c r="N81" s="13">
        <f t="shared" si="22"/>
        <v>0</v>
      </c>
      <c r="O81" s="13">
        <f t="shared" si="23"/>
        <v>0</v>
      </c>
      <c r="P81" s="38">
        <f t="shared" si="24"/>
        <v>0</v>
      </c>
      <c r="R81" s="213" t="s">
        <v>18</v>
      </c>
      <c r="S81" s="214"/>
      <c r="T81" s="215"/>
      <c r="U81" s="215"/>
      <c r="V81" s="215"/>
      <c r="W81" s="46">
        <f>SUM(L61:L81)</f>
        <v>0</v>
      </c>
      <c r="X81" s="47">
        <f>SUM(L61:L81)</f>
        <v>0</v>
      </c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</row>
    <row r="82" spans="1:94" ht="9.75" customHeight="1">
      <c r="B82" s="27"/>
      <c r="C82" s="27"/>
      <c r="D82" s="27"/>
      <c r="E82" s="27"/>
      <c r="F82" s="27"/>
      <c r="G82" s="34"/>
      <c r="H82" s="34"/>
      <c r="I82" s="34"/>
      <c r="J82" s="27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</row>
    <row r="83" spans="1:94" ht="9.75" customHeight="1">
      <c r="B83" s="27"/>
      <c r="C83" s="27"/>
      <c r="D83" s="27"/>
      <c r="E83" s="27"/>
      <c r="F83" s="27"/>
      <c r="G83" s="34"/>
      <c r="H83" s="34"/>
      <c r="I83" s="34"/>
      <c r="J83" s="27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</row>
    <row r="84" spans="1:94" ht="13.5" customHeight="1" thickBot="1">
      <c r="B84" s="27"/>
      <c r="C84" s="27"/>
      <c r="D84" s="27"/>
      <c r="E84" s="27"/>
      <c r="F84" s="27"/>
      <c r="G84" s="34"/>
      <c r="H84" s="34"/>
      <c r="I84" s="34"/>
      <c r="J84" s="27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</row>
    <row r="85" spans="1:94" ht="12" customHeight="1" thickBot="1">
      <c r="A85" s="35" t="s">
        <v>3</v>
      </c>
      <c r="B85" s="208">
        <f>B7</f>
        <v>0</v>
      </c>
      <c r="C85" s="219"/>
      <c r="D85" s="219"/>
      <c r="E85" s="219"/>
      <c r="F85" s="219"/>
      <c r="G85" s="220"/>
      <c r="H85" s="140"/>
      <c r="I85" s="140"/>
      <c r="J85" s="35" t="s">
        <v>4</v>
      </c>
      <c r="K85" s="208">
        <f>K7</f>
        <v>0</v>
      </c>
      <c r="L85" s="209"/>
      <c r="M85" s="209"/>
      <c r="N85" s="209"/>
      <c r="O85" s="209"/>
      <c r="P85" s="209"/>
      <c r="Q85" s="210"/>
      <c r="R85" s="35" t="s">
        <v>5</v>
      </c>
      <c r="S85" s="35" t="s">
        <v>5</v>
      </c>
      <c r="T85" s="149"/>
      <c r="U85" s="149"/>
      <c r="V85" s="211">
        <f>V7</f>
        <v>0</v>
      </c>
      <c r="W85" s="212"/>
      <c r="X85" s="2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</row>
    <row r="86" spans="1:94" ht="9.75" customHeight="1" thickBot="1">
      <c r="B86" s="298" t="s">
        <v>49</v>
      </c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300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</row>
    <row r="87" spans="1:94" ht="9.75" customHeight="1">
      <c r="B87" s="58" t="s">
        <v>7</v>
      </c>
      <c r="C87" s="59" t="s">
        <v>8</v>
      </c>
      <c r="D87" s="59" t="s">
        <v>50</v>
      </c>
      <c r="E87" s="59" t="s">
        <v>42</v>
      </c>
      <c r="F87" s="59" t="s">
        <v>43</v>
      </c>
      <c r="G87" s="7"/>
      <c r="H87" s="7"/>
      <c r="I87" s="7"/>
      <c r="J87" s="7" t="s">
        <v>51</v>
      </c>
      <c r="K87" s="7" t="s">
        <v>46</v>
      </c>
      <c r="L87" s="7" t="s">
        <v>47</v>
      </c>
      <c r="M87" s="7" t="s">
        <v>12</v>
      </c>
      <c r="N87" s="143"/>
      <c r="O87" s="143"/>
      <c r="P87" s="44" t="s">
        <v>13</v>
      </c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</row>
    <row r="88" spans="1:94" ht="9.75" customHeight="1">
      <c r="B88" s="11"/>
      <c r="C88" s="12"/>
      <c r="D88" s="12"/>
      <c r="E88" s="12"/>
      <c r="F88" s="12"/>
      <c r="G88" s="37">
        <f t="shared" ref="G88:G102" si="25">(((B88+D88)*1.58)+((E88+J88)*1.58))/2</f>
        <v>0</v>
      </c>
      <c r="H88" s="37"/>
      <c r="I88" s="37"/>
      <c r="J88" s="12"/>
      <c r="K88" s="12"/>
      <c r="L88" s="12"/>
      <c r="M88" s="13">
        <f>((2*(B88+C88))*(0.13+G88)+(2*(F88+E88))*(G88+0.13))</f>
        <v>0</v>
      </c>
      <c r="N88" s="13">
        <f>IF(AND(M88&gt;0.01,M88&lt;1),1,0)</f>
        <v>0</v>
      </c>
      <c r="O88" s="13">
        <f>IF(AND(N88&gt;0.0001,N88&lt;1.0001),1,M88)*L88</f>
        <v>0</v>
      </c>
      <c r="P88" s="38">
        <f t="shared" ref="P88:P91" si="26">$O88</f>
        <v>0</v>
      </c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</row>
    <row r="89" spans="1:94" ht="9.75" customHeight="1">
      <c r="B89" s="11"/>
      <c r="C89" s="12"/>
      <c r="D89" s="12"/>
      <c r="E89" s="12"/>
      <c r="F89" s="12"/>
      <c r="G89" s="37">
        <f t="shared" si="25"/>
        <v>0</v>
      </c>
      <c r="H89" s="37"/>
      <c r="I89" s="37"/>
      <c r="J89" s="12"/>
      <c r="K89" s="12"/>
      <c r="L89" s="12"/>
      <c r="M89" s="13">
        <f t="shared" ref="M89:M102" si="27">((2*(B89+C89))*(0.13+G89)+(2*(F89+E89))*(G89+0.13))</f>
        <v>0</v>
      </c>
      <c r="N89" s="13">
        <f t="shared" ref="N89:N102" si="28">IF(AND(M89&gt;0.01,M89&lt;1),1,0)</f>
        <v>0</v>
      </c>
      <c r="O89" s="13">
        <f t="shared" ref="O89:O102" si="29">IF(AND(N89&gt;0.0001,N89&lt;1.0001),1,M89)*L89</f>
        <v>0</v>
      </c>
      <c r="P89" s="38">
        <f t="shared" si="26"/>
        <v>0</v>
      </c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</row>
    <row r="90" spans="1:94" ht="9.75" customHeight="1">
      <c r="B90" s="11"/>
      <c r="C90" s="12"/>
      <c r="D90" s="12"/>
      <c r="E90" s="12"/>
      <c r="F90" s="12"/>
      <c r="G90" s="37">
        <f t="shared" si="25"/>
        <v>0</v>
      </c>
      <c r="H90" s="37"/>
      <c r="I90" s="37"/>
      <c r="J90" s="12"/>
      <c r="K90" s="12"/>
      <c r="L90" s="12"/>
      <c r="M90" s="13">
        <f t="shared" si="27"/>
        <v>0</v>
      </c>
      <c r="N90" s="13">
        <f t="shared" si="28"/>
        <v>0</v>
      </c>
      <c r="O90" s="13">
        <f t="shared" si="29"/>
        <v>0</v>
      </c>
      <c r="P90" s="38">
        <f t="shared" si="26"/>
        <v>0</v>
      </c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</row>
    <row r="91" spans="1:94" ht="9.75" customHeight="1">
      <c r="B91" s="11"/>
      <c r="C91" s="12"/>
      <c r="D91" s="12"/>
      <c r="E91" s="12"/>
      <c r="F91" s="12"/>
      <c r="G91" s="37">
        <f t="shared" si="25"/>
        <v>0</v>
      </c>
      <c r="H91" s="37"/>
      <c r="I91" s="37"/>
      <c r="J91" s="12"/>
      <c r="K91" s="12"/>
      <c r="L91" s="12"/>
      <c r="M91" s="13">
        <f t="shared" si="27"/>
        <v>0</v>
      </c>
      <c r="N91" s="13">
        <f t="shared" si="28"/>
        <v>0</v>
      </c>
      <c r="O91" s="13">
        <f t="shared" si="29"/>
        <v>0</v>
      </c>
      <c r="P91" s="38">
        <f t="shared" si="26"/>
        <v>0</v>
      </c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</row>
    <row r="92" spans="1:94" ht="9.75" customHeight="1">
      <c r="B92" s="11"/>
      <c r="C92" s="12"/>
      <c r="D92" s="12"/>
      <c r="E92" s="12"/>
      <c r="F92" s="12"/>
      <c r="G92" s="37">
        <f t="shared" si="25"/>
        <v>0</v>
      </c>
      <c r="H92" s="37"/>
      <c r="I92" s="37"/>
      <c r="J92" s="12"/>
      <c r="K92" s="12"/>
      <c r="L92" s="12"/>
      <c r="M92" s="13">
        <f t="shared" si="27"/>
        <v>0</v>
      </c>
      <c r="N92" s="13">
        <f t="shared" si="28"/>
        <v>0</v>
      </c>
      <c r="O92" s="13">
        <f t="shared" si="29"/>
        <v>0</v>
      </c>
      <c r="P92" s="38">
        <f>$O92</f>
        <v>0</v>
      </c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</row>
    <row r="93" spans="1:94" ht="9.75" customHeight="1">
      <c r="B93" s="11"/>
      <c r="C93" s="12"/>
      <c r="D93" s="12"/>
      <c r="E93" s="12"/>
      <c r="F93" s="12"/>
      <c r="G93" s="37">
        <f t="shared" si="25"/>
        <v>0</v>
      </c>
      <c r="H93" s="37"/>
      <c r="I93" s="37"/>
      <c r="J93" s="12"/>
      <c r="K93" s="12"/>
      <c r="L93" s="12"/>
      <c r="M93" s="13">
        <f t="shared" si="27"/>
        <v>0</v>
      </c>
      <c r="N93" s="13">
        <f t="shared" si="28"/>
        <v>0</v>
      </c>
      <c r="O93" s="13">
        <f t="shared" si="29"/>
        <v>0</v>
      </c>
      <c r="P93" s="38">
        <f t="shared" ref="P93:P102" si="30">$O93*L93</f>
        <v>0</v>
      </c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</row>
    <row r="94" spans="1:94" ht="9.75" customHeight="1">
      <c r="B94" s="11"/>
      <c r="C94" s="12"/>
      <c r="D94" s="12"/>
      <c r="E94" s="12"/>
      <c r="F94" s="12"/>
      <c r="G94" s="37">
        <f t="shared" si="25"/>
        <v>0</v>
      </c>
      <c r="H94" s="37"/>
      <c r="I94" s="37"/>
      <c r="J94" s="12"/>
      <c r="K94" s="12"/>
      <c r="L94" s="12"/>
      <c r="M94" s="13">
        <f t="shared" si="27"/>
        <v>0</v>
      </c>
      <c r="N94" s="13">
        <f t="shared" si="28"/>
        <v>0</v>
      </c>
      <c r="O94" s="13">
        <f t="shared" si="29"/>
        <v>0</v>
      </c>
      <c r="P94" s="38">
        <f t="shared" si="30"/>
        <v>0</v>
      </c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</row>
    <row r="95" spans="1:94" ht="9.75" customHeight="1">
      <c r="B95" s="11"/>
      <c r="C95" s="12"/>
      <c r="D95" s="12"/>
      <c r="E95" s="12"/>
      <c r="F95" s="12"/>
      <c r="G95" s="37">
        <f t="shared" si="25"/>
        <v>0</v>
      </c>
      <c r="H95" s="37"/>
      <c r="I95" s="37"/>
      <c r="J95" s="12"/>
      <c r="K95" s="12"/>
      <c r="L95" s="12"/>
      <c r="M95" s="13">
        <f t="shared" si="27"/>
        <v>0</v>
      </c>
      <c r="N95" s="13">
        <f t="shared" si="28"/>
        <v>0</v>
      </c>
      <c r="O95" s="13">
        <f t="shared" si="29"/>
        <v>0</v>
      </c>
      <c r="P95" s="38">
        <f t="shared" si="30"/>
        <v>0</v>
      </c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</row>
    <row r="96" spans="1:94" ht="9.75" customHeight="1">
      <c r="B96" s="11"/>
      <c r="C96" s="12"/>
      <c r="D96" s="12"/>
      <c r="E96" s="12"/>
      <c r="F96" s="12"/>
      <c r="G96" s="37">
        <f t="shared" si="25"/>
        <v>0</v>
      </c>
      <c r="H96" s="37"/>
      <c r="I96" s="37"/>
      <c r="J96" s="12"/>
      <c r="K96" s="12"/>
      <c r="L96" s="12"/>
      <c r="M96" s="13">
        <f t="shared" si="27"/>
        <v>0</v>
      </c>
      <c r="N96" s="13">
        <f t="shared" si="28"/>
        <v>0</v>
      </c>
      <c r="O96" s="13">
        <f t="shared" si="29"/>
        <v>0</v>
      </c>
      <c r="P96" s="38">
        <f t="shared" si="30"/>
        <v>0</v>
      </c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</row>
    <row r="97" spans="1:94" ht="9.75" customHeight="1">
      <c r="B97" s="11"/>
      <c r="C97" s="12"/>
      <c r="D97" s="12"/>
      <c r="E97" s="12"/>
      <c r="F97" s="12"/>
      <c r="G97" s="37">
        <f t="shared" si="25"/>
        <v>0</v>
      </c>
      <c r="H97" s="37"/>
      <c r="I97" s="37"/>
      <c r="J97" s="12"/>
      <c r="K97" s="12"/>
      <c r="L97" s="12"/>
      <c r="M97" s="13">
        <f t="shared" si="27"/>
        <v>0</v>
      </c>
      <c r="N97" s="13">
        <f t="shared" si="28"/>
        <v>0</v>
      </c>
      <c r="O97" s="13">
        <f t="shared" si="29"/>
        <v>0</v>
      </c>
      <c r="P97" s="38">
        <f t="shared" si="30"/>
        <v>0</v>
      </c>
      <c r="Q97" s="128" t="s">
        <v>48</v>
      </c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</row>
    <row r="98" spans="1:94" ht="9.75" customHeight="1">
      <c r="B98" s="11"/>
      <c r="C98" s="12"/>
      <c r="D98" s="12"/>
      <c r="E98" s="12"/>
      <c r="F98" s="12"/>
      <c r="G98" s="37">
        <f t="shared" si="25"/>
        <v>0</v>
      </c>
      <c r="H98" s="37"/>
      <c r="I98" s="37"/>
      <c r="J98" s="12"/>
      <c r="K98" s="12"/>
      <c r="L98" s="12"/>
      <c r="M98" s="13">
        <f t="shared" si="27"/>
        <v>0</v>
      </c>
      <c r="N98" s="13">
        <f t="shared" si="28"/>
        <v>0</v>
      </c>
      <c r="O98" s="13">
        <f t="shared" si="29"/>
        <v>0</v>
      </c>
      <c r="P98" s="38">
        <f t="shared" si="30"/>
        <v>0</v>
      </c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</row>
    <row r="99" spans="1:94" ht="9.75" customHeight="1">
      <c r="B99" s="11"/>
      <c r="C99" s="12"/>
      <c r="D99" s="12"/>
      <c r="E99" s="12"/>
      <c r="F99" s="12"/>
      <c r="G99" s="37">
        <f t="shared" si="25"/>
        <v>0</v>
      </c>
      <c r="H99" s="37"/>
      <c r="I99" s="37"/>
      <c r="J99" s="12"/>
      <c r="K99" s="12"/>
      <c r="L99" s="12"/>
      <c r="M99" s="13">
        <f t="shared" si="27"/>
        <v>0</v>
      </c>
      <c r="N99" s="13">
        <f t="shared" si="28"/>
        <v>0</v>
      </c>
      <c r="O99" s="13">
        <f t="shared" si="29"/>
        <v>0</v>
      </c>
      <c r="P99" s="38">
        <f t="shared" si="30"/>
        <v>0</v>
      </c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</row>
    <row r="100" spans="1:94" ht="9.75" customHeight="1" thickBot="1">
      <c r="B100" s="11"/>
      <c r="C100" s="12"/>
      <c r="D100" s="12"/>
      <c r="E100" s="12"/>
      <c r="F100" s="12"/>
      <c r="G100" s="37">
        <f t="shared" si="25"/>
        <v>0</v>
      </c>
      <c r="H100" s="37"/>
      <c r="I100" s="37"/>
      <c r="J100" s="12"/>
      <c r="K100" s="12"/>
      <c r="L100" s="12"/>
      <c r="M100" s="13">
        <f t="shared" si="27"/>
        <v>0</v>
      </c>
      <c r="N100" s="13">
        <f t="shared" si="28"/>
        <v>0</v>
      </c>
      <c r="O100" s="13">
        <f t="shared" si="29"/>
        <v>0</v>
      </c>
      <c r="P100" s="38">
        <f t="shared" si="30"/>
        <v>0</v>
      </c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</row>
    <row r="101" spans="1:94" ht="9.75" customHeight="1" thickBot="1">
      <c r="B101" s="11"/>
      <c r="C101" s="12"/>
      <c r="D101" s="12"/>
      <c r="E101" s="12"/>
      <c r="F101" s="12"/>
      <c r="G101" s="37">
        <f t="shared" si="25"/>
        <v>0</v>
      </c>
      <c r="H101" s="37"/>
      <c r="I101" s="37"/>
      <c r="J101" s="12"/>
      <c r="K101" s="12"/>
      <c r="L101" s="12"/>
      <c r="M101" s="13">
        <f t="shared" si="27"/>
        <v>0</v>
      </c>
      <c r="N101" s="13">
        <f t="shared" si="28"/>
        <v>0</v>
      </c>
      <c r="O101" s="13">
        <f t="shared" si="29"/>
        <v>0</v>
      </c>
      <c r="P101" s="38">
        <f t="shared" si="30"/>
        <v>0</v>
      </c>
      <c r="W101" s="60" t="s">
        <v>10</v>
      </c>
      <c r="X101" s="61" t="s">
        <v>13</v>
      </c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</row>
    <row r="102" spans="1:94" ht="9.75" customHeight="1" thickBot="1">
      <c r="B102" s="32"/>
      <c r="C102" s="33"/>
      <c r="D102" s="33"/>
      <c r="E102" s="33"/>
      <c r="F102" s="33"/>
      <c r="G102" s="37">
        <f t="shared" si="25"/>
        <v>0</v>
      </c>
      <c r="H102" s="147"/>
      <c r="I102" s="147"/>
      <c r="J102" s="33"/>
      <c r="K102" s="33"/>
      <c r="L102" s="33"/>
      <c r="M102" s="13">
        <f t="shared" si="27"/>
        <v>0</v>
      </c>
      <c r="N102" s="13">
        <f t="shared" si="28"/>
        <v>0</v>
      </c>
      <c r="O102" s="13">
        <f t="shared" si="29"/>
        <v>0</v>
      </c>
      <c r="P102" s="38">
        <f t="shared" si="30"/>
        <v>0</v>
      </c>
      <c r="R102" s="295" t="s">
        <v>18</v>
      </c>
      <c r="S102" s="296"/>
      <c r="T102" s="297"/>
      <c r="U102" s="297"/>
      <c r="V102" s="297"/>
      <c r="W102" s="46">
        <f>SUM(L88:L102)</f>
        <v>0</v>
      </c>
      <c r="X102" s="47">
        <f>SUM(P88:P102)</f>
        <v>0</v>
      </c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</row>
    <row r="103" spans="1:94" ht="9.75" customHeight="1">
      <c r="B103" s="27"/>
      <c r="C103" s="27"/>
      <c r="D103" s="27"/>
      <c r="E103" s="27"/>
      <c r="F103" s="27"/>
      <c r="G103" s="34"/>
      <c r="H103" s="34"/>
      <c r="I103" s="34"/>
      <c r="J103" s="27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</row>
    <row r="104" spans="1:94" ht="9.75" customHeight="1" thickBot="1">
      <c r="B104" s="27"/>
      <c r="C104" s="27"/>
      <c r="D104" s="27"/>
      <c r="E104" s="27"/>
      <c r="F104" s="27"/>
      <c r="G104" s="34"/>
      <c r="H104" s="34"/>
      <c r="I104" s="34"/>
      <c r="J104" s="27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</row>
    <row r="105" spans="1:94" ht="9.75" customHeight="1" thickBot="1">
      <c r="A105" s="90" t="s">
        <v>31</v>
      </c>
      <c r="B105" s="228" t="s">
        <v>52</v>
      </c>
      <c r="C105" s="229"/>
      <c r="D105" s="229"/>
      <c r="E105" s="229"/>
      <c r="F105" s="229"/>
      <c r="G105" s="229"/>
      <c r="H105" s="229"/>
      <c r="I105" s="229"/>
      <c r="J105" s="230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</row>
    <row r="106" spans="1:94" ht="9.75" customHeight="1">
      <c r="B106" s="58" t="s">
        <v>7</v>
      </c>
      <c r="C106" s="59" t="s">
        <v>8</v>
      </c>
      <c r="D106" s="59" t="s">
        <v>39</v>
      </c>
      <c r="E106" s="59" t="s">
        <v>53</v>
      </c>
      <c r="F106" s="59" t="s">
        <v>10</v>
      </c>
      <c r="G106" s="7" t="s">
        <v>12</v>
      </c>
      <c r="H106" s="45"/>
      <c r="I106" s="45"/>
      <c r="J106" s="62" t="s">
        <v>13</v>
      </c>
      <c r="K106" s="27"/>
      <c r="L106" s="27"/>
      <c r="M106" s="27"/>
      <c r="N106" s="27"/>
      <c r="O106" s="27"/>
      <c r="P106" s="45"/>
      <c r="Q106" s="45"/>
      <c r="R106" s="45"/>
      <c r="S106" s="45"/>
      <c r="T106" s="45"/>
      <c r="U106" s="45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</row>
    <row r="107" spans="1:94" ht="9.75" customHeight="1">
      <c r="A107" s="96">
        <f>(((B107+C107)-0.06)*4)*F107</f>
        <v>0</v>
      </c>
      <c r="B107" s="11"/>
      <c r="C107" s="12"/>
      <c r="D107" s="12"/>
      <c r="E107" s="12"/>
      <c r="F107" s="12"/>
      <c r="G107" s="13">
        <f>((2*(B107+C107))*(D107+E107+0.15))</f>
        <v>0</v>
      </c>
      <c r="H107" s="13">
        <f>IF(AND(G107&gt;0.01,G107&lt;1),1,0)</f>
        <v>0</v>
      </c>
      <c r="I107" s="13">
        <f>IF(AND(H107&gt;0.0001,H107&lt;1.0001),1,G107)*F107</f>
        <v>0</v>
      </c>
      <c r="J107" s="38">
        <f>I107</f>
        <v>0</v>
      </c>
      <c r="K107" s="27"/>
      <c r="L107" s="27"/>
      <c r="M107" s="27"/>
      <c r="N107" s="27"/>
      <c r="O107" s="27"/>
      <c r="P107" s="27"/>
      <c r="Q107" s="27"/>
      <c r="R107" s="34"/>
      <c r="S107" s="34"/>
      <c r="T107" s="34"/>
      <c r="U107" s="34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</row>
    <row r="108" spans="1:94" ht="9.75" customHeight="1">
      <c r="A108" s="96">
        <f t="shared" ref="A108:A121" si="31">(((B108+C108)-0.06)*4)*F108</f>
        <v>0</v>
      </c>
      <c r="B108" s="11"/>
      <c r="C108" s="12"/>
      <c r="D108" s="12"/>
      <c r="E108" s="12"/>
      <c r="F108" s="12"/>
      <c r="G108" s="13">
        <f t="shared" ref="G108:G121" si="32">((2*(B108+C108))*(D108+E108+0.15))</f>
        <v>0</v>
      </c>
      <c r="H108" s="13">
        <f t="shared" ref="H108:H121" si="33">IF(AND(G108&gt;0.01,G108&lt;1),1,0)</f>
        <v>0</v>
      </c>
      <c r="I108" s="13">
        <f t="shared" ref="I108:I121" si="34">IF(AND(H108&gt;0.0001,H108&lt;1.0001),1,G108)*F108</f>
        <v>0</v>
      </c>
      <c r="J108" s="38">
        <f t="shared" ref="J108:J121" si="35">I108</f>
        <v>0</v>
      </c>
      <c r="K108" s="27"/>
      <c r="L108" s="27"/>
      <c r="M108" s="27"/>
      <c r="N108" s="27"/>
      <c r="O108" s="27"/>
      <c r="P108" s="27"/>
      <c r="Q108" s="27"/>
      <c r="R108" s="34"/>
      <c r="S108" s="34"/>
      <c r="T108" s="34"/>
      <c r="U108" s="34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</row>
    <row r="109" spans="1:94" ht="9.75" customHeight="1">
      <c r="A109" s="96">
        <f t="shared" si="31"/>
        <v>0</v>
      </c>
      <c r="B109" s="11"/>
      <c r="C109" s="12"/>
      <c r="D109" s="12"/>
      <c r="E109" s="12"/>
      <c r="F109" s="12"/>
      <c r="G109" s="13">
        <f t="shared" si="32"/>
        <v>0</v>
      </c>
      <c r="H109" s="13">
        <f t="shared" si="33"/>
        <v>0</v>
      </c>
      <c r="I109" s="13">
        <f t="shared" si="34"/>
        <v>0</v>
      </c>
      <c r="J109" s="38">
        <f t="shared" si="35"/>
        <v>0</v>
      </c>
      <c r="K109" s="27"/>
      <c r="L109" s="27"/>
      <c r="M109" s="27"/>
      <c r="N109" s="27"/>
      <c r="O109" s="27"/>
      <c r="P109" s="27"/>
      <c r="Q109" s="27"/>
      <c r="R109" s="34"/>
      <c r="S109" s="34"/>
      <c r="T109" s="34"/>
      <c r="U109" s="34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</row>
    <row r="110" spans="1:94" ht="9.75" customHeight="1">
      <c r="A110" s="96">
        <f t="shared" si="31"/>
        <v>0</v>
      </c>
      <c r="B110" s="11"/>
      <c r="C110" s="12"/>
      <c r="D110" s="12"/>
      <c r="E110" s="12"/>
      <c r="F110" s="12"/>
      <c r="G110" s="13">
        <f t="shared" si="32"/>
        <v>0</v>
      </c>
      <c r="H110" s="13">
        <f t="shared" si="33"/>
        <v>0</v>
      </c>
      <c r="I110" s="13">
        <f t="shared" si="34"/>
        <v>0</v>
      </c>
      <c r="J110" s="38">
        <f t="shared" si="35"/>
        <v>0</v>
      </c>
      <c r="K110" s="27"/>
      <c r="L110" s="27"/>
      <c r="M110" s="27"/>
      <c r="N110" s="27"/>
      <c r="O110" s="27"/>
      <c r="P110" s="27"/>
      <c r="Q110" s="27"/>
      <c r="R110" s="34"/>
      <c r="S110" s="34"/>
      <c r="T110" s="34"/>
      <c r="U110" s="34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</row>
    <row r="111" spans="1:94" ht="9.75" customHeight="1">
      <c r="A111" s="96">
        <f t="shared" si="31"/>
        <v>0</v>
      </c>
      <c r="B111" s="11"/>
      <c r="C111" s="12"/>
      <c r="D111" s="12"/>
      <c r="E111" s="12"/>
      <c r="F111" s="12"/>
      <c r="G111" s="13">
        <f t="shared" si="32"/>
        <v>0</v>
      </c>
      <c r="H111" s="13">
        <f t="shared" si="33"/>
        <v>0</v>
      </c>
      <c r="I111" s="13">
        <f t="shared" si="34"/>
        <v>0</v>
      </c>
      <c r="J111" s="38">
        <f t="shared" si="35"/>
        <v>0</v>
      </c>
      <c r="K111" s="27"/>
      <c r="L111" s="27"/>
      <c r="M111" s="27"/>
      <c r="N111" s="27"/>
      <c r="O111" s="27"/>
      <c r="P111" s="27"/>
      <c r="Q111" s="27"/>
      <c r="R111" s="34"/>
      <c r="S111" s="34"/>
      <c r="T111" s="34"/>
      <c r="U111" s="34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</row>
    <row r="112" spans="1:94" ht="9.75" customHeight="1">
      <c r="A112" s="96">
        <f t="shared" si="31"/>
        <v>0</v>
      </c>
      <c r="B112" s="11"/>
      <c r="C112" s="12"/>
      <c r="D112" s="12"/>
      <c r="E112" s="12"/>
      <c r="F112" s="12"/>
      <c r="G112" s="13">
        <f t="shared" si="32"/>
        <v>0</v>
      </c>
      <c r="H112" s="13">
        <f t="shared" si="33"/>
        <v>0</v>
      </c>
      <c r="I112" s="13">
        <f t="shared" si="34"/>
        <v>0</v>
      </c>
      <c r="J112" s="38">
        <f t="shared" si="35"/>
        <v>0</v>
      </c>
      <c r="K112" s="27"/>
      <c r="L112" s="27"/>
      <c r="M112" s="27"/>
      <c r="N112" s="27"/>
      <c r="O112" s="27"/>
      <c r="P112" s="27"/>
      <c r="Q112" s="27"/>
      <c r="R112" s="34"/>
      <c r="S112" s="34"/>
      <c r="T112" s="34"/>
      <c r="U112" s="34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</row>
    <row r="113" spans="1:94" ht="9.75" customHeight="1">
      <c r="A113" s="96">
        <f t="shared" si="31"/>
        <v>0</v>
      </c>
      <c r="B113" s="11"/>
      <c r="C113" s="12"/>
      <c r="D113" s="12"/>
      <c r="E113" s="12"/>
      <c r="F113" s="12"/>
      <c r="G113" s="13">
        <f t="shared" si="32"/>
        <v>0</v>
      </c>
      <c r="H113" s="13">
        <f t="shared" si="33"/>
        <v>0</v>
      </c>
      <c r="I113" s="13">
        <f t="shared" si="34"/>
        <v>0</v>
      </c>
      <c r="J113" s="38">
        <f t="shared" si="35"/>
        <v>0</v>
      </c>
      <c r="K113" s="27"/>
      <c r="L113" s="27"/>
      <c r="M113" s="27"/>
      <c r="N113" s="27"/>
      <c r="O113" s="27"/>
      <c r="P113" s="27"/>
      <c r="Q113" s="27"/>
      <c r="R113" s="34"/>
      <c r="S113" s="34"/>
      <c r="T113" s="34"/>
      <c r="U113" s="34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</row>
    <row r="114" spans="1:94" ht="9.75" customHeight="1">
      <c r="A114" s="96">
        <f t="shared" si="31"/>
        <v>0</v>
      </c>
      <c r="B114" s="11"/>
      <c r="C114" s="12"/>
      <c r="D114" s="12"/>
      <c r="E114" s="12"/>
      <c r="F114" s="12"/>
      <c r="G114" s="13">
        <f t="shared" si="32"/>
        <v>0</v>
      </c>
      <c r="H114" s="13">
        <f t="shared" si="33"/>
        <v>0</v>
      </c>
      <c r="I114" s="13">
        <f t="shared" si="34"/>
        <v>0</v>
      </c>
      <c r="J114" s="38">
        <f t="shared" si="35"/>
        <v>0</v>
      </c>
      <c r="K114" s="27"/>
      <c r="L114" s="27"/>
      <c r="M114" s="27"/>
      <c r="N114" s="27"/>
      <c r="O114" s="27"/>
      <c r="P114" s="27"/>
      <c r="Q114" s="27"/>
      <c r="R114" s="34"/>
      <c r="S114" s="34"/>
      <c r="T114" s="34"/>
      <c r="U114" s="34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</row>
    <row r="115" spans="1:94" ht="9.75" customHeight="1">
      <c r="A115" s="96">
        <f t="shared" si="31"/>
        <v>0</v>
      </c>
      <c r="B115" s="11"/>
      <c r="C115" s="12"/>
      <c r="D115" s="12"/>
      <c r="E115" s="12"/>
      <c r="F115" s="12"/>
      <c r="G115" s="13">
        <f t="shared" si="32"/>
        <v>0</v>
      </c>
      <c r="H115" s="13">
        <f t="shared" si="33"/>
        <v>0</v>
      </c>
      <c r="I115" s="13">
        <f t="shared" si="34"/>
        <v>0</v>
      </c>
      <c r="J115" s="38">
        <f t="shared" si="35"/>
        <v>0</v>
      </c>
      <c r="K115" s="27"/>
      <c r="L115" s="27"/>
      <c r="M115" s="27"/>
      <c r="N115" s="27"/>
      <c r="O115" s="27"/>
      <c r="P115" s="27"/>
      <c r="Q115" s="27"/>
      <c r="R115" s="34"/>
      <c r="S115" s="34"/>
      <c r="T115" s="34"/>
      <c r="U115" s="34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</row>
    <row r="116" spans="1:94" ht="9.75" customHeight="1">
      <c r="A116" s="96">
        <f t="shared" si="31"/>
        <v>0</v>
      </c>
      <c r="B116" s="11"/>
      <c r="C116" s="12"/>
      <c r="D116" s="12"/>
      <c r="E116" s="12"/>
      <c r="F116" s="12"/>
      <c r="G116" s="13">
        <f t="shared" si="32"/>
        <v>0</v>
      </c>
      <c r="H116" s="13">
        <f t="shared" si="33"/>
        <v>0</v>
      </c>
      <c r="I116" s="13">
        <f t="shared" si="34"/>
        <v>0</v>
      </c>
      <c r="J116" s="38">
        <f t="shared" si="35"/>
        <v>0</v>
      </c>
      <c r="K116" s="27"/>
      <c r="L116" s="27"/>
      <c r="M116" s="27"/>
      <c r="N116" s="27"/>
      <c r="O116" s="27"/>
      <c r="P116" s="27"/>
      <c r="Q116" s="27"/>
      <c r="R116" s="34"/>
      <c r="S116" s="34"/>
      <c r="T116" s="34"/>
      <c r="U116" s="34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</row>
    <row r="117" spans="1:94" ht="9.75" customHeight="1">
      <c r="A117" s="96">
        <f t="shared" si="31"/>
        <v>0</v>
      </c>
      <c r="B117" s="11"/>
      <c r="C117" s="12"/>
      <c r="D117" s="12"/>
      <c r="E117" s="12"/>
      <c r="F117" s="12"/>
      <c r="G117" s="13">
        <f t="shared" si="32"/>
        <v>0</v>
      </c>
      <c r="H117" s="13">
        <f t="shared" si="33"/>
        <v>0</v>
      </c>
      <c r="I117" s="13">
        <f t="shared" si="34"/>
        <v>0</v>
      </c>
      <c r="J117" s="38">
        <f t="shared" si="35"/>
        <v>0</v>
      </c>
      <c r="K117" s="27"/>
      <c r="L117" s="27"/>
      <c r="M117" s="27"/>
      <c r="N117" s="27"/>
      <c r="O117" s="27"/>
      <c r="P117" s="128" t="s">
        <v>54</v>
      </c>
      <c r="Q117" s="27"/>
      <c r="R117" s="34"/>
      <c r="S117" s="34"/>
      <c r="T117" s="34"/>
      <c r="U117" s="34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</row>
    <row r="118" spans="1:94" ht="9.75" customHeight="1">
      <c r="A118" s="96">
        <f t="shared" si="31"/>
        <v>0</v>
      </c>
      <c r="B118" s="11"/>
      <c r="C118" s="12"/>
      <c r="D118" s="12"/>
      <c r="E118" s="12"/>
      <c r="F118" s="12"/>
      <c r="G118" s="13">
        <f t="shared" si="32"/>
        <v>0</v>
      </c>
      <c r="H118" s="13">
        <f t="shared" si="33"/>
        <v>0</v>
      </c>
      <c r="I118" s="13">
        <f t="shared" si="34"/>
        <v>0</v>
      </c>
      <c r="J118" s="38">
        <f t="shared" si="35"/>
        <v>0</v>
      </c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</row>
    <row r="119" spans="1:94" ht="9.75" customHeight="1" thickBot="1">
      <c r="A119" s="96">
        <f t="shared" si="31"/>
        <v>0</v>
      </c>
      <c r="B119" s="11"/>
      <c r="C119" s="12"/>
      <c r="D119" s="12"/>
      <c r="E119" s="12"/>
      <c r="F119" s="12"/>
      <c r="G119" s="13">
        <f t="shared" si="32"/>
        <v>0</v>
      </c>
      <c r="H119" s="13">
        <f t="shared" si="33"/>
        <v>0</v>
      </c>
      <c r="I119" s="13">
        <f t="shared" si="34"/>
        <v>0</v>
      </c>
      <c r="J119" s="38">
        <f t="shared" si="35"/>
        <v>0</v>
      </c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</row>
    <row r="120" spans="1:94" ht="9.75" customHeight="1" thickBot="1">
      <c r="A120" s="96">
        <f t="shared" si="31"/>
        <v>0</v>
      </c>
      <c r="B120" s="11"/>
      <c r="C120" s="12"/>
      <c r="D120" s="12"/>
      <c r="E120" s="12"/>
      <c r="F120" s="12"/>
      <c r="G120" s="13">
        <f t="shared" si="32"/>
        <v>0</v>
      </c>
      <c r="H120" s="13">
        <f t="shared" si="33"/>
        <v>0</v>
      </c>
      <c r="I120" s="13">
        <f t="shared" si="34"/>
        <v>0</v>
      </c>
      <c r="J120" s="38">
        <f t="shared" si="35"/>
        <v>0</v>
      </c>
      <c r="Q120" s="63" t="s">
        <v>10</v>
      </c>
      <c r="R120" s="64" t="s">
        <v>13</v>
      </c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</row>
    <row r="121" spans="1:94" ht="9.75" customHeight="1" thickBot="1">
      <c r="A121" s="96">
        <f t="shared" si="31"/>
        <v>0</v>
      </c>
      <c r="B121" s="32"/>
      <c r="C121" s="33"/>
      <c r="D121" s="33"/>
      <c r="E121" s="33"/>
      <c r="F121" s="33"/>
      <c r="G121" s="13">
        <f t="shared" si="32"/>
        <v>0</v>
      </c>
      <c r="H121" s="13">
        <f t="shared" si="33"/>
        <v>0</v>
      </c>
      <c r="I121" s="13">
        <f t="shared" si="34"/>
        <v>0</v>
      </c>
      <c r="J121" s="38">
        <f t="shared" si="35"/>
        <v>0</v>
      </c>
      <c r="L121" s="224" t="s">
        <v>18</v>
      </c>
      <c r="M121" s="225"/>
      <c r="N121" s="226"/>
      <c r="O121" s="226"/>
      <c r="P121" s="226"/>
      <c r="Q121" s="46">
        <f>SUM(F107:F121)</f>
        <v>0</v>
      </c>
      <c r="R121" s="47">
        <f>SUM(J107:J121)</f>
        <v>0</v>
      </c>
      <c r="X121" s="227"/>
      <c r="Y121" s="270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</row>
    <row r="122" spans="1:94" ht="9.75" customHeight="1">
      <c r="B122" s="27"/>
      <c r="C122" s="27"/>
      <c r="D122" s="27"/>
      <c r="E122" s="27"/>
      <c r="F122" s="27"/>
      <c r="G122" s="34"/>
      <c r="H122" s="34"/>
      <c r="I122" s="34"/>
      <c r="X122" s="227"/>
      <c r="Y122" s="270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</row>
    <row r="123" spans="1:94" ht="9.75" customHeight="1">
      <c r="B123" s="27"/>
      <c r="C123" s="27"/>
      <c r="D123" s="27"/>
      <c r="E123" s="27"/>
      <c r="F123" s="27"/>
      <c r="G123" s="34"/>
      <c r="H123" s="34"/>
      <c r="I123" s="34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</row>
    <row r="124" spans="1:94" ht="9.75" customHeight="1" thickBot="1">
      <c r="B124" s="27"/>
      <c r="C124" s="27"/>
      <c r="D124" s="27"/>
      <c r="E124" s="27"/>
      <c r="F124" s="27"/>
      <c r="G124" s="34"/>
      <c r="H124" s="34"/>
      <c r="I124" s="34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</row>
    <row r="125" spans="1:94" ht="9.75" customHeight="1" thickBot="1">
      <c r="B125" s="288" t="s">
        <v>55</v>
      </c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90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</row>
    <row r="126" spans="1:94" ht="9.75" customHeight="1">
      <c r="B126" s="58" t="s">
        <v>7</v>
      </c>
      <c r="C126" s="59" t="s">
        <v>8</v>
      </c>
      <c r="D126" s="59" t="s">
        <v>50</v>
      </c>
      <c r="E126" s="59" t="s">
        <v>42</v>
      </c>
      <c r="F126" s="59" t="s">
        <v>43</v>
      </c>
      <c r="G126" s="7"/>
      <c r="H126" s="7"/>
      <c r="I126" s="7"/>
      <c r="J126" s="59" t="s">
        <v>51</v>
      </c>
      <c r="K126" s="59" t="s">
        <v>46</v>
      </c>
      <c r="L126" s="20" t="s">
        <v>56</v>
      </c>
      <c r="M126" s="20"/>
      <c r="N126" s="20"/>
      <c r="O126" s="20"/>
      <c r="P126" s="20" t="s">
        <v>57</v>
      </c>
      <c r="Q126" s="20" t="s">
        <v>45</v>
      </c>
      <c r="R126" s="59" t="s">
        <v>47</v>
      </c>
      <c r="S126" s="7" t="s">
        <v>12</v>
      </c>
      <c r="T126" s="143"/>
      <c r="U126" s="143"/>
      <c r="V126" s="44" t="s">
        <v>13</v>
      </c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</row>
    <row r="127" spans="1:94" ht="9.75" customHeight="1">
      <c r="B127" s="11"/>
      <c r="C127" s="12"/>
      <c r="D127" s="12"/>
      <c r="E127" s="12"/>
      <c r="F127" s="12"/>
      <c r="G127" s="37"/>
      <c r="H127" s="37"/>
      <c r="I127" s="37"/>
      <c r="J127" s="12"/>
      <c r="K127" s="12"/>
      <c r="L127" s="12"/>
      <c r="M127" s="37">
        <f>(((J127+L127)*1.58)/90)*K127</f>
        <v>0</v>
      </c>
      <c r="N127" s="37"/>
      <c r="O127" s="37"/>
      <c r="P127" s="12"/>
      <c r="Q127" s="12"/>
      <c r="R127" s="12"/>
      <c r="S127" s="13">
        <f>((2*(B127+C127))*(G127+0.13)+(2*(E127+F127))*(M127+0.13)+(2*(L127+P127))*(M127+0.13))</f>
        <v>0</v>
      </c>
      <c r="T127" s="13">
        <f>IF(AND(S127&gt;0.01,S127&lt;1),1,0)</f>
        <v>0</v>
      </c>
      <c r="U127" s="13">
        <f>IF(AND(T127&gt;0.0001,T127&lt;1.0001),1,S127)*R127</f>
        <v>0</v>
      </c>
      <c r="V127" s="38">
        <f>U127</f>
        <v>0</v>
      </c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</row>
    <row r="128" spans="1:94" ht="9.75" customHeight="1">
      <c r="B128" s="11"/>
      <c r="C128" s="12"/>
      <c r="D128" s="12"/>
      <c r="E128" s="12"/>
      <c r="F128" s="12"/>
      <c r="G128" s="37">
        <f t="shared" ref="G128:G136" si="36">(((D128+E128)*1.58)/90)*K128</f>
        <v>0</v>
      </c>
      <c r="H128" s="37"/>
      <c r="I128" s="37"/>
      <c r="J128" s="12"/>
      <c r="K128" s="12"/>
      <c r="L128" s="12"/>
      <c r="M128" s="37">
        <f t="shared" ref="M128:M137" si="37">(((J128+L128)*1.58)/90)*K128</f>
        <v>0</v>
      </c>
      <c r="N128" s="37"/>
      <c r="O128" s="37"/>
      <c r="P128" s="12"/>
      <c r="Q128" s="12"/>
      <c r="R128" s="12"/>
      <c r="S128" s="13">
        <f t="shared" ref="S128:S137" si="38">((2*(B128+C128))*(G128+0.13)+(2*(E128+F128))*(M128+0.13)+(2*(L128+P128))*(M128+0.13))</f>
        <v>0</v>
      </c>
      <c r="T128" s="13">
        <f t="shared" ref="T128:T137" si="39">IF(AND(S128&gt;0.01,S128&lt;1),1,0)</f>
        <v>0</v>
      </c>
      <c r="U128" s="13">
        <f t="shared" ref="U128:U137" si="40">IF(AND(T128&gt;0.0001,T128&lt;1.0001),1,S128)*R128</f>
        <v>0</v>
      </c>
      <c r="V128" s="38">
        <f t="shared" ref="V128:V137" si="41">U128</f>
        <v>0</v>
      </c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</row>
    <row r="129" spans="2:94" ht="9.75" customHeight="1">
      <c r="B129" s="11"/>
      <c r="C129" s="12"/>
      <c r="D129" s="12"/>
      <c r="E129" s="12"/>
      <c r="F129" s="12"/>
      <c r="G129" s="37">
        <f t="shared" si="36"/>
        <v>0</v>
      </c>
      <c r="H129" s="37"/>
      <c r="I129" s="37"/>
      <c r="J129" s="12"/>
      <c r="K129" s="12"/>
      <c r="L129" s="12"/>
      <c r="M129" s="37">
        <f t="shared" si="37"/>
        <v>0</v>
      </c>
      <c r="N129" s="37"/>
      <c r="O129" s="37"/>
      <c r="P129" s="12"/>
      <c r="Q129" s="12"/>
      <c r="R129" s="12"/>
      <c r="S129" s="13">
        <f t="shared" si="38"/>
        <v>0</v>
      </c>
      <c r="T129" s="13">
        <f t="shared" si="39"/>
        <v>0</v>
      </c>
      <c r="U129" s="13">
        <f t="shared" si="40"/>
        <v>0</v>
      </c>
      <c r="V129" s="38">
        <f t="shared" si="41"/>
        <v>0</v>
      </c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</row>
    <row r="130" spans="2:94" ht="9.75" customHeight="1">
      <c r="B130" s="11"/>
      <c r="C130" s="12"/>
      <c r="D130" s="12"/>
      <c r="E130" s="12"/>
      <c r="F130" s="12"/>
      <c r="G130" s="37">
        <f t="shared" si="36"/>
        <v>0</v>
      </c>
      <c r="H130" s="37"/>
      <c r="I130" s="37"/>
      <c r="J130" s="12"/>
      <c r="K130" s="12"/>
      <c r="L130" s="12"/>
      <c r="M130" s="37">
        <f t="shared" si="37"/>
        <v>0</v>
      </c>
      <c r="N130" s="37"/>
      <c r="O130" s="37"/>
      <c r="P130" s="12"/>
      <c r="Q130" s="12"/>
      <c r="R130" s="12"/>
      <c r="S130" s="13">
        <f t="shared" si="38"/>
        <v>0</v>
      </c>
      <c r="T130" s="13">
        <f t="shared" si="39"/>
        <v>0</v>
      </c>
      <c r="U130" s="13">
        <f t="shared" si="40"/>
        <v>0</v>
      </c>
      <c r="V130" s="38">
        <f t="shared" si="41"/>
        <v>0</v>
      </c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</row>
    <row r="131" spans="2:94" ht="9.75" customHeight="1">
      <c r="B131" s="11"/>
      <c r="C131" s="12"/>
      <c r="D131" s="12"/>
      <c r="E131" s="12"/>
      <c r="F131" s="12"/>
      <c r="G131" s="37">
        <f t="shared" si="36"/>
        <v>0</v>
      </c>
      <c r="H131" s="37"/>
      <c r="I131" s="37"/>
      <c r="J131" s="12"/>
      <c r="K131" s="12"/>
      <c r="L131" s="12"/>
      <c r="M131" s="37">
        <f t="shared" si="37"/>
        <v>0</v>
      </c>
      <c r="N131" s="37"/>
      <c r="O131" s="37"/>
      <c r="P131" s="12"/>
      <c r="Q131" s="12"/>
      <c r="R131" s="12"/>
      <c r="S131" s="13">
        <f t="shared" si="38"/>
        <v>0</v>
      </c>
      <c r="T131" s="13">
        <f t="shared" si="39"/>
        <v>0</v>
      </c>
      <c r="U131" s="13">
        <f t="shared" si="40"/>
        <v>0</v>
      </c>
      <c r="V131" s="38">
        <f t="shared" si="41"/>
        <v>0</v>
      </c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</row>
    <row r="132" spans="2:94" ht="9.75" customHeight="1">
      <c r="B132" s="11"/>
      <c r="C132" s="12"/>
      <c r="D132" s="12"/>
      <c r="E132" s="12"/>
      <c r="F132" s="12"/>
      <c r="G132" s="37">
        <f t="shared" si="36"/>
        <v>0</v>
      </c>
      <c r="H132" s="37"/>
      <c r="I132" s="37"/>
      <c r="J132" s="12"/>
      <c r="K132" s="12"/>
      <c r="L132" s="12"/>
      <c r="M132" s="37">
        <f t="shared" si="37"/>
        <v>0</v>
      </c>
      <c r="N132" s="37"/>
      <c r="O132" s="37"/>
      <c r="P132" s="12"/>
      <c r="Q132" s="12"/>
      <c r="R132" s="12"/>
      <c r="S132" s="13">
        <f t="shared" si="38"/>
        <v>0</v>
      </c>
      <c r="T132" s="13">
        <f t="shared" si="39"/>
        <v>0</v>
      </c>
      <c r="U132" s="13">
        <f t="shared" si="40"/>
        <v>0</v>
      </c>
      <c r="V132" s="38">
        <f t="shared" si="41"/>
        <v>0</v>
      </c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</row>
    <row r="133" spans="2:94" ht="9.75" customHeight="1">
      <c r="B133" s="11"/>
      <c r="C133" s="12"/>
      <c r="D133" s="12"/>
      <c r="E133" s="12"/>
      <c r="F133" s="12"/>
      <c r="G133" s="37">
        <f t="shared" si="36"/>
        <v>0</v>
      </c>
      <c r="H133" s="37"/>
      <c r="I133" s="37"/>
      <c r="J133" s="12"/>
      <c r="K133" s="12"/>
      <c r="L133" s="12"/>
      <c r="M133" s="37">
        <f t="shared" si="37"/>
        <v>0</v>
      </c>
      <c r="N133" s="37"/>
      <c r="O133" s="37"/>
      <c r="P133" s="12"/>
      <c r="Q133" s="12"/>
      <c r="R133" s="12"/>
      <c r="S133" s="13">
        <f t="shared" si="38"/>
        <v>0</v>
      </c>
      <c r="T133" s="13">
        <f t="shared" si="39"/>
        <v>0</v>
      </c>
      <c r="U133" s="13">
        <f t="shared" si="40"/>
        <v>0</v>
      </c>
      <c r="V133" s="38">
        <f t="shared" si="41"/>
        <v>0</v>
      </c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</row>
    <row r="134" spans="2:94" ht="9.75" customHeight="1">
      <c r="B134" s="11"/>
      <c r="C134" s="12"/>
      <c r="D134" s="12"/>
      <c r="E134" s="12"/>
      <c r="F134" s="12"/>
      <c r="G134" s="37">
        <f t="shared" si="36"/>
        <v>0</v>
      </c>
      <c r="H134" s="37"/>
      <c r="I134" s="37"/>
      <c r="J134" s="12"/>
      <c r="K134" s="12"/>
      <c r="L134" s="12"/>
      <c r="M134" s="37">
        <f t="shared" si="37"/>
        <v>0</v>
      </c>
      <c r="N134" s="37"/>
      <c r="O134" s="37"/>
      <c r="P134" s="12"/>
      <c r="Q134" s="12"/>
      <c r="R134" s="12"/>
      <c r="S134" s="13">
        <f t="shared" si="38"/>
        <v>0</v>
      </c>
      <c r="T134" s="13">
        <f t="shared" si="39"/>
        <v>0</v>
      </c>
      <c r="U134" s="13">
        <f t="shared" si="40"/>
        <v>0</v>
      </c>
      <c r="V134" s="38">
        <f t="shared" si="41"/>
        <v>0</v>
      </c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</row>
    <row r="135" spans="2:94" ht="9.75" customHeight="1">
      <c r="B135" s="11"/>
      <c r="C135" s="12"/>
      <c r="D135" s="12"/>
      <c r="E135" s="12"/>
      <c r="F135" s="12"/>
      <c r="G135" s="37">
        <f t="shared" si="36"/>
        <v>0</v>
      </c>
      <c r="H135" s="37"/>
      <c r="I135" s="37"/>
      <c r="J135" s="12"/>
      <c r="K135" s="12"/>
      <c r="L135" s="12"/>
      <c r="M135" s="37">
        <f t="shared" si="37"/>
        <v>0</v>
      </c>
      <c r="N135" s="37"/>
      <c r="O135" s="37"/>
      <c r="P135" s="12"/>
      <c r="Q135" s="12"/>
      <c r="R135" s="12"/>
      <c r="S135" s="13">
        <f t="shared" si="38"/>
        <v>0</v>
      </c>
      <c r="T135" s="13">
        <f t="shared" si="39"/>
        <v>0</v>
      </c>
      <c r="U135" s="13">
        <f t="shared" si="40"/>
        <v>0</v>
      </c>
      <c r="V135" s="38">
        <f t="shared" si="41"/>
        <v>0</v>
      </c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</row>
    <row r="136" spans="2:94" ht="9.75" customHeight="1">
      <c r="B136" s="11"/>
      <c r="C136" s="12"/>
      <c r="D136" s="12"/>
      <c r="E136" s="12"/>
      <c r="F136" s="12"/>
      <c r="G136" s="37">
        <f t="shared" si="36"/>
        <v>0</v>
      </c>
      <c r="H136" s="37"/>
      <c r="I136" s="37"/>
      <c r="J136" s="12"/>
      <c r="K136" s="12"/>
      <c r="L136" s="12"/>
      <c r="M136" s="37">
        <f t="shared" si="37"/>
        <v>0</v>
      </c>
      <c r="N136" s="37"/>
      <c r="O136" s="37"/>
      <c r="P136" s="12"/>
      <c r="Q136" s="12"/>
      <c r="R136" s="12"/>
      <c r="S136" s="13">
        <f t="shared" si="38"/>
        <v>0</v>
      </c>
      <c r="T136" s="13">
        <f t="shared" si="39"/>
        <v>0</v>
      </c>
      <c r="U136" s="13">
        <f t="shared" si="40"/>
        <v>0</v>
      </c>
      <c r="V136" s="38">
        <f t="shared" si="41"/>
        <v>0</v>
      </c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</row>
    <row r="137" spans="2:94" ht="9.75" customHeight="1" thickBot="1">
      <c r="B137" s="32"/>
      <c r="C137" s="33"/>
      <c r="D137" s="33"/>
      <c r="E137" s="33"/>
      <c r="F137" s="33"/>
      <c r="G137" s="41"/>
      <c r="H137" s="41"/>
      <c r="I137" s="41"/>
      <c r="J137" s="33"/>
      <c r="K137" s="33"/>
      <c r="L137" s="33"/>
      <c r="M137" s="37">
        <f t="shared" si="37"/>
        <v>0</v>
      </c>
      <c r="N137" s="147"/>
      <c r="O137" s="147"/>
      <c r="P137" s="33"/>
      <c r="Q137" s="33"/>
      <c r="R137" s="33"/>
      <c r="S137" s="13">
        <f t="shared" si="38"/>
        <v>0</v>
      </c>
      <c r="T137" s="13">
        <f t="shared" si="39"/>
        <v>0</v>
      </c>
      <c r="U137" s="13">
        <f t="shared" si="40"/>
        <v>0</v>
      </c>
      <c r="V137" s="38">
        <f t="shared" si="41"/>
        <v>0</v>
      </c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</row>
    <row r="138" spans="2:94" ht="9.75" customHeight="1">
      <c r="B138" s="100"/>
      <c r="C138" s="100"/>
      <c r="D138" s="100"/>
      <c r="E138" s="100"/>
      <c r="F138" s="100"/>
      <c r="G138" s="27"/>
      <c r="H138" s="27"/>
      <c r="I138" s="27"/>
      <c r="J138" s="100"/>
      <c r="K138" s="100"/>
      <c r="L138" s="100"/>
      <c r="M138" s="100"/>
      <c r="N138" s="100"/>
      <c r="O138" s="100"/>
      <c r="P138" s="100"/>
      <c r="Q138" s="100"/>
      <c r="R138" s="100"/>
      <c r="S138" s="34"/>
      <c r="T138" s="34"/>
      <c r="U138" s="34"/>
      <c r="V138" s="34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</row>
    <row r="139" spans="2:94" ht="9.75" customHeight="1">
      <c r="B139" s="27"/>
      <c r="C139" s="27"/>
      <c r="D139" s="27"/>
      <c r="E139" s="27"/>
      <c r="F139" s="27"/>
      <c r="G139" s="34"/>
      <c r="H139" s="34"/>
      <c r="I139" s="34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</row>
    <row r="140" spans="2:94" ht="9.75" customHeight="1" thickBot="1">
      <c r="B140" s="27"/>
      <c r="C140" s="27"/>
      <c r="D140" s="27"/>
      <c r="E140" s="27"/>
      <c r="F140" s="27"/>
      <c r="G140" s="34"/>
      <c r="H140" s="34"/>
      <c r="I140" s="34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</row>
    <row r="141" spans="2:94" ht="9.75" customHeight="1" thickBot="1">
      <c r="B141" s="27"/>
      <c r="C141" s="27"/>
      <c r="D141" s="27"/>
      <c r="E141" s="27"/>
      <c r="F141" s="27"/>
      <c r="G141" s="34"/>
      <c r="H141" s="34"/>
      <c r="I141" s="34"/>
      <c r="V141" s="65" t="s">
        <v>10</v>
      </c>
      <c r="W141" s="66" t="s">
        <v>13</v>
      </c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</row>
    <row r="142" spans="2:94" ht="9.75" customHeight="1" thickBot="1">
      <c r="B142" s="27"/>
      <c r="C142" s="27"/>
      <c r="D142" s="27"/>
      <c r="E142" s="27"/>
      <c r="F142" s="27"/>
      <c r="G142" s="34"/>
      <c r="H142" s="34"/>
      <c r="I142" s="34"/>
      <c r="P142" s="221" t="s">
        <v>18</v>
      </c>
      <c r="Q142" s="222"/>
      <c r="R142" s="222"/>
      <c r="S142" s="223"/>
      <c r="T142" s="142"/>
      <c r="U142" s="142"/>
      <c r="V142" s="46">
        <f>SUM(R127:R137)</f>
        <v>0</v>
      </c>
      <c r="W142" s="47">
        <f>SUM(V127:V137)</f>
        <v>0</v>
      </c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</row>
    <row r="143" spans="2:94" ht="9.75" customHeight="1">
      <c r="B143" s="27"/>
      <c r="C143" s="27"/>
      <c r="D143" s="27"/>
      <c r="E143" s="27"/>
      <c r="F143" s="27"/>
      <c r="G143" s="34"/>
      <c r="H143" s="34"/>
      <c r="I143" s="34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</row>
    <row r="144" spans="2:94" ht="9.75" customHeight="1">
      <c r="B144" s="27"/>
      <c r="C144" s="27"/>
      <c r="D144" s="27"/>
      <c r="E144" s="27"/>
      <c r="F144" s="27"/>
      <c r="G144" s="34"/>
      <c r="H144" s="34"/>
      <c r="I144" s="34"/>
      <c r="S144" s="45"/>
      <c r="T144" s="45"/>
      <c r="U144" s="45"/>
      <c r="V144" s="45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</row>
    <row r="145" spans="1:94" ht="9.75" customHeight="1">
      <c r="B145" s="27"/>
      <c r="C145" s="27"/>
      <c r="D145" s="27"/>
      <c r="E145" s="27"/>
      <c r="F145" s="27"/>
      <c r="G145" s="34"/>
      <c r="H145" s="34"/>
      <c r="I145" s="34"/>
      <c r="P145" s="27"/>
      <c r="Q145" s="27"/>
      <c r="R145" s="27"/>
      <c r="S145" s="27"/>
      <c r="T145" s="27"/>
      <c r="U145" s="27"/>
      <c r="V145" s="34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</row>
    <row r="146" spans="1:94" ht="9.75" customHeight="1">
      <c r="B146" s="27"/>
      <c r="C146" s="27"/>
      <c r="D146" s="27"/>
      <c r="E146" s="27"/>
      <c r="F146" s="27"/>
      <c r="G146" s="34"/>
      <c r="H146" s="34"/>
      <c r="I146" s="34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</row>
    <row r="147" spans="1:94" ht="9.75" customHeight="1">
      <c r="B147" s="27"/>
      <c r="C147" s="27"/>
      <c r="D147" s="27"/>
      <c r="E147" s="27"/>
      <c r="F147" s="27"/>
      <c r="G147" s="34"/>
      <c r="H147" s="34"/>
      <c r="I147" s="34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</row>
    <row r="148" spans="1:94" ht="9.75" customHeight="1">
      <c r="B148" s="27"/>
      <c r="C148" s="27"/>
      <c r="D148" s="27"/>
      <c r="E148" s="27"/>
      <c r="F148" s="27"/>
      <c r="G148" s="34"/>
      <c r="H148" s="34"/>
      <c r="I148" s="34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</row>
    <row r="149" spans="1:94" ht="9.75" customHeight="1">
      <c r="B149" s="27"/>
      <c r="C149" s="27"/>
      <c r="D149" s="27"/>
      <c r="E149" s="27"/>
      <c r="F149" s="27"/>
      <c r="G149" s="34"/>
      <c r="H149" s="34"/>
      <c r="I149" s="34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</row>
    <row r="150" spans="1:94" ht="9.75" customHeight="1">
      <c r="B150" s="27"/>
      <c r="C150" s="27"/>
      <c r="D150" s="27"/>
      <c r="E150" s="27"/>
      <c r="F150" s="27"/>
      <c r="G150" s="34"/>
      <c r="H150" s="34"/>
      <c r="I150" s="34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</row>
    <row r="151" spans="1:94" ht="9.75" customHeight="1">
      <c r="B151" s="27"/>
      <c r="C151" s="27"/>
      <c r="D151" s="27"/>
      <c r="E151" s="27"/>
      <c r="F151" s="27"/>
      <c r="G151" s="34"/>
      <c r="H151" s="34"/>
      <c r="I151" s="34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</row>
    <row r="152" spans="1:94" ht="9.75" customHeight="1">
      <c r="B152" s="27"/>
      <c r="C152" s="27"/>
      <c r="D152" s="27"/>
      <c r="E152" s="27"/>
      <c r="F152" s="27"/>
      <c r="G152" s="34"/>
      <c r="H152" s="34"/>
      <c r="I152" s="34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</row>
    <row r="153" spans="1:94" ht="9.75" customHeight="1">
      <c r="B153" s="27"/>
      <c r="C153" s="27"/>
      <c r="D153" s="27"/>
      <c r="E153" s="27"/>
      <c r="F153" s="27"/>
      <c r="G153" s="34"/>
      <c r="H153" s="34"/>
      <c r="I153" s="34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</row>
    <row r="154" spans="1:94" ht="9.75" customHeight="1">
      <c r="B154" s="27"/>
      <c r="C154" s="27"/>
      <c r="D154" s="128" t="s">
        <v>58</v>
      </c>
      <c r="E154" s="27"/>
      <c r="F154" s="27"/>
      <c r="G154" s="34"/>
      <c r="H154" s="34"/>
      <c r="I154" s="34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</row>
    <row r="155" spans="1:94" ht="62.25" customHeight="1" thickBot="1">
      <c r="B155" s="27"/>
      <c r="C155" s="27"/>
      <c r="D155" s="27"/>
      <c r="E155" s="27"/>
      <c r="F155" s="27"/>
      <c r="G155" s="34"/>
      <c r="H155" s="34"/>
      <c r="I155" s="34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</row>
    <row r="156" spans="1:94" ht="12" customHeight="1" thickBot="1">
      <c r="A156" s="35" t="s">
        <v>3</v>
      </c>
      <c r="B156" s="208">
        <f>B85</f>
        <v>0</v>
      </c>
      <c r="C156" s="219"/>
      <c r="D156" s="219"/>
      <c r="E156" s="219"/>
      <c r="F156" s="219"/>
      <c r="G156" s="220"/>
      <c r="H156" s="140"/>
      <c r="I156" s="140"/>
      <c r="J156" s="35" t="s">
        <v>4</v>
      </c>
      <c r="K156" s="208">
        <f>K85</f>
        <v>0</v>
      </c>
      <c r="L156" s="209"/>
      <c r="M156" s="209"/>
      <c r="N156" s="209"/>
      <c r="O156" s="209"/>
      <c r="P156" s="209"/>
      <c r="Q156" s="210"/>
      <c r="R156" s="35" t="s">
        <v>5</v>
      </c>
      <c r="S156" s="35" t="s">
        <v>5</v>
      </c>
      <c r="T156" s="149"/>
      <c r="U156" s="149"/>
      <c r="V156" s="211">
        <f>V85</f>
        <v>0</v>
      </c>
      <c r="W156" s="212"/>
      <c r="X156" s="2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</row>
    <row r="157" spans="1:94" ht="35.25" customHeight="1" thickBot="1">
      <c r="B157" s="27"/>
      <c r="C157" s="27"/>
      <c r="D157" s="27"/>
      <c r="E157" s="27"/>
      <c r="F157" s="27"/>
      <c r="G157" s="34"/>
      <c r="H157" s="34"/>
      <c r="I157" s="34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</row>
    <row r="158" spans="1:94" ht="9.75" customHeight="1" thickBot="1">
      <c r="B158" s="216" t="s">
        <v>59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8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</row>
    <row r="159" spans="1:94" ht="9.75" customHeight="1">
      <c r="B159" s="58" t="s">
        <v>7</v>
      </c>
      <c r="C159" s="59" t="s">
        <v>8</v>
      </c>
      <c r="D159" s="59" t="s">
        <v>45</v>
      </c>
      <c r="E159" s="138" t="s">
        <v>47</v>
      </c>
      <c r="F159" s="132"/>
      <c r="G159" s="133"/>
      <c r="H159" s="133"/>
      <c r="I159" s="133"/>
      <c r="J159" s="133"/>
      <c r="K159" s="133"/>
      <c r="L159" s="133"/>
      <c r="M159" s="130" t="s">
        <v>12</v>
      </c>
      <c r="N159" s="148"/>
      <c r="O159" s="148"/>
      <c r="P159" s="44" t="s">
        <v>13</v>
      </c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</row>
    <row r="160" spans="1:94" ht="9.75" customHeight="1">
      <c r="B160" s="11"/>
      <c r="C160" s="12"/>
      <c r="D160" s="12"/>
      <c r="E160" s="136"/>
      <c r="F160" s="134"/>
      <c r="G160" s="135"/>
      <c r="H160" s="135"/>
      <c r="I160" s="135"/>
      <c r="J160" s="134"/>
      <c r="K160" s="134"/>
      <c r="L160" s="134"/>
      <c r="M160" s="131">
        <f>((2*(B160+C160))*(D160+0.15))</f>
        <v>0</v>
      </c>
      <c r="N160" s="13">
        <f>IF(AND(M160&gt;0.01,M160&lt;1),1,0)</f>
        <v>0</v>
      </c>
      <c r="O160" s="13">
        <f>IF(AND(N160&gt;0.0001,N160&lt;1.0001),1,M160)*E160</f>
        <v>0</v>
      </c>
      <c r="P160" s="38">
        <f>$O160*E160</f>
        <v>0</v>
      </c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</row>
    <row r="161" spans="2:94" ht="9.75" customHeight="1">
      <c r="B161" s="11"/>
      <c r="C161" s="12"/>
      <c r="D161" s="12"/>
      <c r="E161" s="136"/>
      <c r="F161" s="134"/>
      <c r="G161" s="135"/>
      <c r="H161" s="135"/>
      <c r="I161" s="135"/>
      <c r="J161" s="134"/>
      <c r="K161" s="134"/>
      <c r="L161" s="134"/>
      <c r="M161" s="131">
        <f t="shared" ref="M161:M174" si="42">((2*(B161+C161))*(D161+0.15))</f>
        <v>0</v>
      </c>
      <c r="N161" s="13">
        <f t="shared" ref="N161:N174" si="43">IF(AND(M161&gt;0.01,M161&lt;1),1,0)</f>
        <v>0</v>
      </c>
      <c r="O161" s="13">
        <f t="shared" ref="O161:O174" si="44">IF(AND(N161&gt;0.0001,N161&lt;1.0001),1,M161)*E161</f>
        <v>0</v>
      </c>
      <c r="P161" s="38">
        <f t="shared" ref="P161:P174" si="45">$O161*E161</f>
        <v>0</v>
      </c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</row>
    <row r="162" spans="2:94" ht="9.75" customHeight="1">
      <c r="B162" s="11"/>
      <c r="C162" s="12"/>
      <c r="D162" s="12"/>
      <c r="E162" s="136"/>
      <c r="F162" s="134"/>
      <c r="G162" s="135"/>
      <c r="H162" s="135"/>
      <c r="I162" s="135"/>
      <c r="J162" s="134"/>
      <c r="K162" s="134"/>
      <c r="L162" s="134"/>
      <c r="M162" s="131">
        <f t="shared" si="42"/>
        <v>0</v>
      </c>
      <c r="N162" s="13">
        <f t="shared" si="43"/>
        <v>0</v>
      </c>
      <c r="O162" s="13">
        <f t="shared" si="44"/>
        <v>0</v>
      </c>
      <c r="P162" s="38">
        <f t="shared" si="45"/>
        <v>0</v>
      </c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</row>
    <row r="163" spans="2:94" ht="9.75" customHeight="1">
      <c r="B163" s="11"/>
      <c r="C163" s="12"/>
      <c r="D163" s="12"/>
      <c r="E163" s="136"/>
      <c r="F163" s="134"/>
      <c r="G163" s="135"/>
      <c r="H163" s="135"/>
      <c r="I163" s="135"/>
      <c r="J163" s="134"/>
      <c r="K163" s="134"/>
      <c r="L163" s="134"/>
      <c r="M163" s="131">
        <f t="shared" si="42"/>
        <v>0</v>
      </c>
      <c r="N163" s="13">
        <f t="shared" si="43"/>
        <v>0</v>
      </c>
      <c r="O163" s="13">
        <f t="shared" si="44"/>
        <v>0</v>
      </c>
      <c r="P163" s="38">
        <f t="shared" si="45"/>
        <v>0</v>
      </c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</row>
    <row r="164" spans="2:94" ht="9.75" customHeight="1">
      <c r="B164" s="11"/>
      <c r="C164" s="12"/>
      <c r="D164" s="12"/>
      <c r="E164" s="136"/>
      <c r="F164" s="134"/>
      <c r="G164" s="135"/>
      <c r="H164" s="135"/>
      <c r="I164" s="135"/>
      <c r="J164" s="134"/>
      <c r="K164" s="134"/>
      <c r="L164" s="134"/>
      <c r="M164" s="131">
        <f t="shared" si="42"/>
        <v>0</v>
      </c>
      <c r="N164" s="13">
        <f t="shared" si="43"/>
        <v>0</v>
      </c>
      <c r="O164" s="13">
        <f t="shared" si="44"/>
        <v>0</v>
      </c>
      <c r="P164" s="38">
        <f t="shared" si="45"/>
        <v>0</v>
      </c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</row>
    <row r="165" spans="2:94" ht="9.75" customHeight="1">
      <c r="B165" s="11"/>
      <c r="C165" s="12"/>
      <c r="D165" s="12"/>
      <c r="E165" s="136"/>
      <c r="F165" s="134"/>
      <c r="G165" s="135"/>
      <c r="H165" s="135"/>
      <c r="I165" s="135"/>
      <c r="J165" s="134"/>
      <c r="K165" s="134"/>
      <c r="L165" s="134"/>
      <c r="M165" s="131">
        <f t="shared" si="42"/>
        <v>0</v>
      </c>
      <c r="N165" s="13">
        <f t="shared" si="43"/>
        <v>0</v>
      </c>
      <c r="O165" s="13">
        <f t="shared" si="44"/>
        <v>0</v>
      </c>
      <c r="P165" s="38">
        <f t="shared" si="45"/>
        <v>0</v>
      </c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</row>
    <row r="166" spans="2:94" ht="9.75" customHeight="1">
      <c r="B166" s="11"/>
      <c r="C166" s="12"/>
      <c r="D166" s="12"/>
      <c r="E166" s="136"/>
      <c r="F166" s="134"/>
      <c r="G166" s="135"/>
      <c r="H166" s="135"/>
      <c r="I166" s="135"/>
      <c r="J166" s="134"/>
      <c r="K166" s="134"/>
      <c r="L166" s="134"/>
      <c r="M166" s="131">
        <f t="shared" si="42"/>
        <v>0</v>
      </c>
      <c r="N166" s="13">
        <f t="shared" si="43"/>
        <v>0</v>
      </c>
      <c r="O166" s="13">
        <f t="shared" si="44"/>
        <v>0</v>
      </c>
      <c r="P166" s="38">
        <f t="shared" si="45"/>
        <v>0</v>
      </c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</row>
    <row r="167" spans="2:94" ht="9.75" customHeight="1">
      <c r="B167" s="11"/>
      <c r="C167" s="12"/>
      <c r="D167" s="12"/>
      <c r="E167" s="136"/>
      <c r="F167" s="134"/>
      <c r="G167" s="135"/>
      <c r="H167" s="135"/>
      <c r="I167" s="135"/>
      <c r="J167" s="134"/>
      <c r="K167" s="134"/>
      <c r="L167" s="134"/>
      <c r="M167" s="131">
        <f t="shared" si="42"/>
        <v>0</v>
      </c>
      <c r="N167" s="13">
        <f t="shared" si="43"/>
        <v>0</v>
      </c>
      <c r="O167" s="13">
        <f t="shared" si="44"/>
        <v>0</v>
      </c>
      <c r="P167" s="38">
        <f t="shared" si="45"/>
        <v>0</v>
      </c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</row>
    <row r="168" spans="2:94" ht="9.75" customHeight="1">
      <c r="B168" s="11"/>
      <c r="C168" s="12"/>
      <c r="D168" s="12"/>
      <c r="E168" s="136"/>
      <c r="F168" s="134"/>
      <c r="G168" s="135"/>
      <c r="H168" s="135"/>
      <c r="I168" s="135"/>
      <c r="J168" s="134"/>
      <c r="K168" s="134"/>
      <c r="L168" s="134"/>
      <c r="M168" s="131">
        <f t="shared" si="42"/>
        <v>0</v>
      </c>
      <c r="N168" s="13">
        <f t="shared" si="43"/>
        <v>0</v>
      </c>
      <c r="O168" s="13">
        <f t="shared" si="44"/>
        <v>0</v>
      </c>
      <c r="P168" s="38">
        <f t="shared" si="45"/>
        <v>0</v>
      </c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</row>
    <row r="169" spans="2:94" ht="9.75" customHeight="1">
      <c r="B169" s="11"/>
      <c r="C169" s="12"/>
      <c r="D169" s="12"/>
      <c r="E169" s="136"/>
      <c r="F169" s="134"/>
      <c r="G169" s="135"/>
      <c r="H169" s="135"/>
      <c r="I169" s="135"/>
      <c r="J169" s="134"/>
      <c r="K169" s="134"/>
      <c r="L169" s="134"/>
      <c r="M169" s="131">
        <f t="shared" si="42"/>
        <v>0</v>
      </c>
      <c r="N169" s="13">
        <f t="shared" si="43"/>
        <v>0</v>
      </c>
      <c r="O169" s="13">
        <f t="shared" si="44"/>
        <v>0</v>
      </c>
      <c r="P169" s="38">
        <f t="shared" si="45"/>
        <v>0</v>
      </c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</row>
    <row r="170" spans="2:94" ht="9.75" customHeight="1">
      <c r="B170" s="11"/>
      <c r="C170" s="12"/>
      <c r="D170" s="12"/>
      <c r="E170" s="136"/>
      <c r="F170" s="134"/>
      <c r="G170" s="135"/>
      <c r="H170" s="135"/>
      <c r="I170" s="135"/>
      <c r="J170" s="134"/>
      <c r="K170" s="134"/>
      <c r="L170" s="134"/>
      <c r="M170" s="131">
        <f t="shared" si="42"/>
        <v>0</v>
      </c>
      <c r="N170" s="13">
        <f t="shared" si="43"/>
        <v>0</v>
      </c>
      <c r="O170" s="13">
        <f t="shared" si="44"/>
        <v>0</v>
      </c>
      <c r="P170" s="38">
        <f t="shared" si="45"/>
        <v>0</v>
      </c>
      <c r="R170" s="128" t="s">
        <v>37</v>
      </c>
      <c r="S170" s="128" t="s">
        <v>37</v>
      </c>
      <c r="T170" s="128"/>
      <c r="U170" s="128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</row>
    <row r="171" spans="2:94" ht="9.75" customHeight="1">
      <c r="B171" s="11"/>
      <c r="C171" s="12"/>
      <c r="D171" s="12"/>
      <c r="E171" s="136"/>
      <c r="F171" s="134"/>
      <c r="G171" s="135"/>
      <c r="H171" s="135"/>
      <c r="I171" s="135"/>
      <c r="J171" s="134"/>
      <c r="K171" s="134"/>
      <c r="L171" s="134"/>
      <c r="M171" s="131">
        <f t="shared" si="42"/>
        <v>0</v>
      </c>
      <c r="N171" s="13">
        <f t="shared" si="43"/>
        <v>0</v>
      </c>
      <c r="O171" s="13">
        <f t="shared" si="44"/>
        <v>0</v>
      </c>
      <c r="P171" s="38">
        <f t="shared" si="45"/>
        <v>0</v>
      </c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</row>
    <row r="172" spans="2:94" ht="9.75" customHeight="1" thickBot="1">
      <c r="B172" s="11"/>
      <c r="C172" s="12"/>
      <c r="D172" s="12"/>
      <c r="E172" s="136"/>
      <c r="F172" s="134"/>
      <c r="G172" s="135"/>
      <c r="H172" s="135"/>
      <c r="I172" s="135"/>
      <c r="J172" s="134"/>
      <c r="K172" s="134"/>
      <c r="L172" s="134"/>
      <c r="M172" s="131">
        <f t="shared" si="42"/>
        <v>0</v>
      </c>
      <c r="N172" s="13">
        <f t="shared" si="43"/>
        <v>0</v>
      </c>
      <c r="O172" s="13">
        <f t="shared" si="44"/>
        <v>0</v>
      </c>
      <c r="P172" s="38">
        <f t="shared" si="45"/>
        <v>0</v>
      </c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</row>
    <row r="173" spans="2:94" ht="9.75" customHeight="1" thickBot="1">
      <c r="B173" s="11"/>
      <c r="C173" s="12"/>
      <c r="D173" s="12"/>
      <c r="E173" s="136"/>
      <c r="F173" s="134"/>
      <c r="G173" s="135"/>
      <c r="H173" s="135"/>
      <c r="I173" s="135"/>
      <c r="J173" s="134"/>
      <c r="K173" s="134"/>
      <c r="L173" s="134"/>
      <c r="M173" s="131">
        <f t="shared" si="42"/>
        <v>0</v>
      </c>
      <c r="N173" s="13">
        <f t="shared" si="43"/>
        <v>0</v>
      </c>
      <c r="O173" s="13">
        <f t="shared" si="44"/>
        <v>0</v>
      </c>
      <c r="P173" s="38">
        <f t="shared" si="45"/>
        <v>0</v>
      </c>
      <c r="W173" s="56" t="s">
        <v>10</v>
      </c>
      <c r="X173" s="57" t="s">
        <v>13</v>
      </c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</row>
    <row r="174" spans="2:94" ht="9.75" customHeight="1" thickBot="1">
      <c r="B174" s="32"/>
      <c r="C174" s="33"/>
      <c r="D174" s="33"/>
      <c r="E174" s="137"/>
      <c r="F174" s="134"/>
      <c r="G174" s="135"/>
      <c r="H174" s="135"/>
      <c r="I174" s="135"/>
      <c r="J174" s="134"/>
      <c r="K174" s="134"/>
      <c r="L174" s="134"/>
      <c r="M174" s="131">
        <f t="shared" si="42"/>
        <v>0</v>
      </c>
      <c r="N174" s="13">
        <f t="shared" si="43"/>
        <v>0</v>
      </c>
      <c r="O174" s="13">
        <f t="shared" si="44"/>
        <v>0</v>
      </c>
      <c r="P174" s="38">
        <f t="shared" si="45"/>
        <v>0</v>
      </c>
      <c r="R174" s="213" t="s">
        <v>18</v>
      </c>
      <c r="S174" s="214"/>
      <c r="T174" s="215"/>
      <c r="U174" s="215"/>
      <c r="V174" s="215"/>
      <c r="W174" s="46">
        <f>SUM(E160:E174)</f>
        <v>0</v>
      </c>
      <c r="X174" s="47">
        <f>SUM(P160:P174)</f>
        <v>0</v>
      </c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</row>
    <row r="175" spans="2:94" ht="9.75" customHeight="1">
      <c r="B175" s="27"/>
      <c r="C175" s="27"/>
      <c r="D175" s="27"/>
      <c r="E175" s="27"/>
      <c r="F175" s="27"/>
      <c r="G175" s="34"/>
      <c r="H175" s="34"/>
      <c r="I175" s="34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</row>
    <row r="176" spans="2:94" ht="9.75" customHeight="1" thickBot="1">
      <c r="B176" s="27"/>
      <c r="C176" s="27"/>
      <c r="D176" s="27"/>
      <c r="E176" s="27"/>
      <c r="F176" s="27"/>
      <c r="G176" s="34"/>
      <c r="H176" s="34"/>
      <c r="I176" s="34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</row>
    <row r="177" spans="1:94" ht="9.75" customHeight="1" thickBot="1">
      <c r="A177" s="90" t="s">
        <v>31</v>
      </c>
      <c r="B177" s="234" t="s">
        <v>60</v>
      </c>
      <c r="C177" s="235"/>
      <c r="D177" s="235"/>
      <c r="E177" s="235"/>
      <c r="F177" s="235"/>
      <c r="G177" s="235"/>
      <c r="H177" s="235"/>
      <c r="I177" s="235"/>
      <c r="J177" s="236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</row>
    <row r="178" spans="1:94" ht="9.75" customHeight="1">
      <c r="B178" s="6" t="s">
        <v>7</v>
      </c>
      <c r="C178" s="7" t="s">
        <v>8</v>
      </c>
      <c r="D178" s="7" t="s">
        <v>9</v>
      </c>
      <c r="E178" s="7" t="s">
        <v>61</v>
      </c>
      <c r="F178" s="7" t="s">
        <v>47</v>
      </c>
      <c r="G178" s="7" t="s">
        <v>12</v>
      </c>
      <c r="H178" s="143"/>
      <c r="I178" s="143"/>
      <c r="J178" s="44" t="s">
        <v>13</v>
      </c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</row>
    <row r="179" spans="1:94" ht="9.75" customHeight="1">
      <c r="A179" s="96">
        <f>(((B179+C179)-0.06)*4)*F179</f>
        <v>0</v>
      </c>
      <c r="B179" s="11"/>
      <c r="C179" s="12"/>
      <c r="D179" s="12"/>
      <c r="E179" s="12"/>
      <c r="F179" s="12"/>
      <c r="G179" s="13">
        <f>((($B179+$C179)*2)*($D179+0.15))</f>
        <v>0</v>
      </c>
      <c r="H179" s="13">
        <f>IF(AND(G179&gt;0.01,G179&lt;1),1,0)</f>
        <v>0</v>
      </c>
      <c r="I179" s="13">
        <f>IF(AND(H179&gt;0.0001,H179&lt;1.0001),1,G179)*$F179</f>
        <v>0</v>
      </c>
      <c r="J179" s="38">
        <f>I179*F179</f>
        <v>0</v>
      </c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</row>
    <row r="180" spans="1:94" ht="9.75" customHeight="1">
      <c r="A180" s="96">
        <f t="shared" ref="A180:A187" si="46">(((B180+C180)-0.06)*4)*F180</f>
        <v>0</v>
      </c>
      <c r="B180" s="11"/>
      <c r="C180" s="12"/>
      <c r="D180" s="12"/>
      <c r="E180" s="12"/>
      <c r="F180" s="12"/>
      <c r="G180" s="13">
        <f t="shared" ref="G180:G187" si="47">((($B180+$C180)*2)*($D180+0.15))</f>
        <v>0</v>
      </c>
      <c r="H180" s="13">
        <f t="shared" ref="H180:H187" si="48">IF(AND(G180&gt;0.01,G180&lt;1),1,0)</f>
        <v>0</v>
      </c>
      <c r="I180" s="13">
        <f t="shared" ref="I180:I187" si="49">IF(AND(H180&gt;0.0001,H180&lt;1.0001),1,G180)*$F180</f>
        <v>0</v>
      </c>
      <c r="J180" s="38">
        <f t="shared" ref="J180:J187" si="50">I180*F180</f>
        <v>0</v>
      </c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</row>
    <row r="181" spans="1:94" ht="9.75" customHeight="1">
      <c r="A181" s="96">
        <f t="shared" si="46"/>
        <v>0</v>
      </c>
      <c r="B181" s="11"/>
      <c r="C181" s="12"/>
      <c r="D181" s="12"/>
      <c r="E181" s="12"/>
      <c r="F181" s="12"/>
      <c r="G181" s="13">
        <f t="shared" si="47"/>
        <v>0</v>
      </c>
      <c r="H181" s="13">
        <f t="shared" si="48"/>
        <v>0</v>
      </c>
      <c r="I181" s="13">
        <f t="shared" si="49"/>
        <v>0</v>
      </c>
      <c r="J181" s="38">
        <f t="shared" si="50"/>
        <v>0</v>
      </c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</row>
    <row r="182" spans="1:94" ht="9.75" customHeight="1">
      <c r="A182" s="96">
        <f t="shared" si="46"/>
        <v>0</v>
      </c>
      <c r="B182" s="11"/>
      <c r="C182" s="12"/>
      <c r="D182" s="12"/>
      <c r="E182" s="12"/>
      <c r="F182" s="12"/>
      <c r="G182" s="13">
        <f t="shared" si="47"/>
        <v>0</v>
      </c>
      <c r="H182" s="13">
        <f t="shared" si="48"/>
        <v>0</v>
      </c>
      <c r="I182" s="13">
        <f t="shared" si="49"/>
        <v>0</v>
      </c>
      <c r="J182" s="38">
        <f t="shared" si="50"/>
        <v>0</v>
      </c>
      <c r="R182" s="128" t="s">
        <v>37</v>
      </c>
      <c r="S182" s="128" t="s">
        <v>37</v>
      </c>
      <c r="T182" s="128"/>
      <c r="U182" s="128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</row>
    <row r="183" spans="1:94" ht="9.75" customHeight="1">
      <c r="A183" s="96">
        <f t="shared" si="46"/>
        <v>0</v>
      </c>
      <c r="B183" s="11"/>
      <c r="C183" s="12"/>
      <c r="D183" s="12"/>
      <c r="E183" s="12"/>
      <c r="F183" s="12"/>
      <c r="G183" s="13">
        <f t="shared" si="47"/>
        <v>0</v>
      </c>
      <c r="H183" s="13">
        <f t="shared" si="48"/>
        <v>0</v>
      </c>
      <c r="I183" s="13">
        <f t="shared" si="49"/>
        <v>0</v>
      </c>
      <c r="J183" s="38">
        <f t="shared" si="50"/>
        <v>0</v>
      </c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</row>
    <row r="184" spans="1:94" ht="9.75" customHeight="1">
      <c r="A184" s="96">
        <f t="shared" si="46"/>
        <v>0</v>
      </c>
      <c r="B184" s="11"/>
      <c r="C184" s="12"/>
      <c r="D184" s="12"/>
      <c r="E184" s="12"/>
      <c r="F184" s="12"/>
      <c r="G184" s="13">
        <f t="shared" si="47"/>
        <v>0</v>
      </c>
      <c r="H184" s="13">
        <f t="shared" si="48"/>
        <v>0</v>
      </c>
      <c r="I184" s="13">
        <f t="shared" si="49"/>
        <v>0</v>
      </c>
      <c r="J184" s="38">
        <f t="shared" si="50"/>
        <v>0</v>
      </c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</row>
    <row r="185" spans="1:94" ht="9.75" customHeight="1" thickBot="1">
      <c r="A185" s="96">
        <f t="shared" si="46"/>
        <v>0</v>
      </c>
      <c r="B185" s="11"/>
      <c r="C185" s="12"/>
      <c r="D185" s="12"/>
      <c r="E185" s="12"/>
      <c r="F185" s="12"/>
      <c r="G185" s="13">
        <f t="shared" si="47"/>
        <v>0</v>
      </c>
      <c r="H185" s="13">
        <f t="shared" si="48"/>
        <v>0</v>
      </c>
      <c r="I185" s="13">
        <f t="shared" si="49"/>
        <v>0</v>
      </c>
      <c r="J185" s="38">
        <f t="shared" si="50"/>
        <v>0</v>
      </c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</row>
    <row r="186" spans="1:94" ht="9.75" customHeight="1" thickBot="1">
      <c r="A186" s="96">
        <f t="shared" si="46"/>
        <v>0</v>
      </c>
      <c r="B186" s="11"/>
      <c r="C186" s="12"/>
      <c r="D186" s="12"/>
      <c r="E186" s="12"/>
      <c r="F186" s="12"/>
      <c r="G186" s="13">
        <f t="shared" si="47"/>
        <v>0</v>
      </c>
      <c r="H186" s="13">
        <f t="shared" si="48"/>
        <v>0</v>
      </c>
      <c r="I186" s="13">
        <f t="shared" si="49"/>
        <v>0</v>
      </c>
      <c r="J186" s="38">
        <f t="shared" si="50"/>
        <v>0</v>
      </c>
      <c r="W186" s="53" t="s">
        <v>10</v>
      </c>
      <c r="X186" s="54" t="s">
        <v>13</v>
      </c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  <c r="CC186" s="112"/>
      <c r="CD186" s="112"/>
      <c r="CE186" s="112"/>
      <c r="CF186" s="112"/>
      <c r="CG186" s="112"/>
      <c r="CH186" s="112"/>
      <c r="CI186" s="112"/>
      <c r="CJ186" s="112"/>
      <c r="CK186" s="112"/>
      <c r="CL186" s="112"/>
      <c r="CM186" s="112"/>
      <c r="CN186" s="112"/>
      <c r="CO186" s="112"/>
      <c r="CP186" s="112"/>
    </row>
    <row r="187" spans="1:94" ht="9.75" customHeight="1" thickBot="1">
      <c r="A187" s="96">
        <f t="shared" si="46"/>
        <v>0</v>
      </c>
      <c r="B187" s="32"/>
      <c r="C187" s="33"/>
      <c r="D187" s="33"/>
      <c r="E187" s="33"/>
      <c r="F187" s="33"/>
      <c r="G187" s="13">
        <f t="shared" si="47"/>
        <v>0</v>
      </c>
      <c r="H187" s="13">
        <f t="shared" si="48"/>
        <v>0</v>
      </c>
      <c r="I187" s="13">
        <f t="shared" si="49"/>
        <v>0</v>
      </c>
      <c r="J187" s="38">
        <f t="shared" si="50"/>
        <v>0</v>
      </c>
      <c r="R187" s="237" t="s">
        <v>18</v>
      </c>
      <c r="S187" s="238"/>
      <c r="T187" s="239"/>
      <c r="U187" s="239"/>
      <c r="V187" s="239"/>
      <c r="W187" s="46">
        <f>SUM(F179:F187)</f>
        <v>0</v>
      </c>
      <c r="X187" s="47">
        <f>SUM(J179:J187)</f>
        <v>0</v>
      </c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</row>
    <row r="188" spans="1:94" ht="9.75" customHeight="1">
      <c r="B188" s="27"/>
      <c r="C188" s="27"/>
      <c r="D188" s="27"/>
      <c r="E188" s="27"/>
      <c r="F188" s="27"/>
      <c r="G188" s="34"/>
      <c r="H188" s="34"/>
      <c r="I188" s="34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</row>
    <row r="189" spans="1:94" ht="9.75" customHeight="1">
      <c r="B189" s="27"/>
      <c r="C189" s="27"/>
      <c r="D189" s="27"/>
      <c r="E189" s="27"/>
      <c r="F189" s="27"/>
      <c r="G189" s="34"/>
      <c r="H189" s="34"/>
      <c r="I189" s="34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</row>
    <row r="190" spans="1:94" ht="9.75" customHeight="1" thickBot="1">
      <c r="B190" s="27"/>
      <c r="C190" s="27"/>
      <c r="D190" s="27"/>
      <c r="E190" s="27"/>
      <c r="F190" s="27"/>
      <c r="G190" s="34"/>
      <c r="H190" s="34"/>
      <c r="I190" s="34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</row>
    <row r="191" spans="1:94" ht="9.75" customHeight="1" thickBot="1">
      <c r="A191" s="90" t="s">
        <v>31</v>
      </c>
      <c r="B191" s="199" t="s">
        <v>62</v>
      </c>
      <c r="C191" s="200"/>
      <c r="D191" s="200"/>
      <c r="E191" s="200"/>
      <c r="F191" s="200"/>
      <c r="G191" s="200"/>
      <c r="H191" s="200"/>
      <c r="I191" s="200"/>
      <c r="J191" s="201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</row>
    <row r="192" spans="1:94" ht="9.75" customHeight="1">
      <c r="B192" s="6" t="s">
        <v>7</v>
      </c>
      <c r="C192" s="7" t="s">
        <v>8</v>
      </c>
      <c r="D192" s="7" t="s">
        <v>63</v>
      </c>
      <c r="E192" s="67" t="s">
        <v>61</v>
      </c>
      <c r="F192" s="7" t="s">
        <v>47</v>
      </c>
      <c r="G192" s="7" t="s">
        <v>12</v>
      </c>
      <c r="H192" s="143"/>
      <c r="I192" s="143"/>
      <c r="J192" s="44" t="s">
        <v>13</v>
      </c>
      <c r="S192" s="128" t="s">
        <v>37</v>
      </c>
      <c r="T192" s="128"/>
      <c r="U192" s="128"/>
      <c r="V192" s="128" t="s">
        <v>37</v>
      </c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</row>
    <row r="193" spans="1:94" ht="9.75" customHeight="1">
      <c r="A193" s="96">
        <f>(((B193+C193)-0.06)*2)*F193</f>
        <v>0</v>
      </c>
      <c r="B193" s="11"/>
      <c r="C193" s="12"/>
      <c r="D193" s="12"/>
      <c r="E193" s="12"/>
      <c r="F193" s="12"/>
      <c r="G193" s="13">
        <f>((($B193+$C193)*2)*($D193+0.15))</f>
        <v>0</v>
      </c>
      <c r="H193" s="13">
        <f>IF(AND(G193&gt;0.01,G193&lt;1),1,0)</f>
        <v>0</v>
      </c>
      <c r="I193" s="13">
        <f>IF(AND(H193&gt;0.0001,H193&lt;1.0001),1,G193)*$F193</f>
        <v>0</v>
      </c>
      <c r="J193" s="38">
        <f>I193</f>
        <v>0</v>
      </c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</row>
    <row r="194" spans="1:94" ht="9.75" customHeight="1">
      <c r="A194" s="96">
        <f>(((B194+C194)-0.06)*2)*F194</f>
        <v>0</v>
      </c>
      <c r="B194" s="11"/>
      <c r="C194" s="12"/>
      <c r="D194" s="12"/>
      <c r="E194" s="12"/>
      <c r="F194" s="12"/>
      <c r="G194" s="13">
        <f t="shared" ref="G194:G197" si="51">((($B194+$C194)*2)*($D194+0.15))</f>
        <v>0</v>
      </c>
      <c r="H194" s="13">
        <f t="shared" ref="H194:H197" si="52">IF(AND(G194&gt;0.01,G194&lt;1),1,0)</f>
        <v>0</v>
      </c>
      <c r="I194" s="13">
        <f t="shared" ref="I194:I197" si="53">IF(AND(H194&gt;0.0001,H194&lt;1.0001),1,G194)*$F194</f>
        <v>0</v>
      </c>
      <c r="J194" s="38">
        <f t="shared" ref="J194:J197" si="54">I194</f>
        <v>0</v>
      </c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</row>
    <row r="195" spans="1:94" ht="9.75" customHeight="1" thickBot="1">
      <c r="A195" s="96">
        <f>(((B195+C195)-0.06)*2)*F195</f>
        <v>0</v>
      </c>
      <c r="B195" s="11"/>
      <c r="C195" s="12"/>
      <c r="D195" s="12"/>
      <c r="E195" s="12"/>
      <c r="F195" s="12"/>
      <c r="G195" s="13">
        <f t="shared" si="51"/>
        <v>0</v>
      </c>
      <c r="H195" s="13">
        <f t="shared" si="52"/>
        <v>0</v>
      </c>
      <c r="I195" s="13">
        <f t="shared" si="53"/>
        <v>0</v>
      </c>
      <c r="J195" s="38">
        <f t="shared" si="54"/>
        <v>0</v>
      </c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</row>
    <row r="196" spans="1:94" ht="9.75" customHeight="1" thickBot="1">
      <c r="A196" s="96">
        <f>(((B196+C196)-0.06)*2)*F196</f>
        <v>0</v>
      </c>
      <c r="B196" s="11"/>
      <c r="C196" s="12"/>
      <c r="D196" s="12"/>
      <c r="E196" s="12"/>
      <c r="F196" s="12"/>
      <c r="G196" s="13">
        <f t="shared" si="51"/>
        <v>0</v>
      </c>
      <c r="H196" s="13">
        <f t="shared" si="52"/>
        <v>0</v>
      </c>
      <c r="I196" s="13">
        <f t="shared" si="53"/>
        <v>0</v>
      </c>
      <c r="J196" s="38">
        <f t="shared" si="54"/>
        <v>0</v>
      </c>
      <c r="W196" s="68" t="s">
        <v>10</v>
      </c>
      <c r="X196" s="69" t="s">
        <v>13</v>
      </c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</row>
    <row r="197" spans="1:94" ht="9.75" customHeight="1" thickBot="1">
      <c r="A197" s="96">
        <f>(((B197+C197)-0.06)*2)*F197</f>
        <v>0</v>
      </c>
      <c r="B197" s="32"/>
      <c r="C197" s="33"/>
      <c r="D197" s="33"/>
      <c r="E197" s="33"/>
      <c r="F197" s="33"/>
      <c r="G197" s="13">
        <f t="shared" si="51"/>
        <v>0</v>
      </c>
      <c r="H197" s="13">
        <f t="shared" si="52"/>
        <v>0</v>
      </c>
      <c r="I197" s="13">
        <f t="shared" si="53"/>
        <v>0</v>
      </c>
      <c r="J197" s="38">
        <f t="shared" si="54"/>
        <v>0</v>
      </c>
      <c r="R197" s="202" t="s">
        <v>18</v>
      </c>
      <c r="S197" s="203"/>
      <c r="T197" s="204"/>
      <c r="U197" s="204"/>
      <c r="V197" s="204"/>
      <c r="W197" s="46">
        <f>SUM(F193:F197)</f>
        <v>0</v>
      </c>
      <c r="X197" s="47">
        <f>SUM(J193:J197)</f>
        <v>0</v>
      </c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</row>
    <row r="198" spans="1:94" ht="9.75" customHeight="1">
      <c r="B198" s="27"/>
      <c r="C198" s="27"/>
      <c r="D198" s="27"/>
      <c r="E198" s="27"/>
      <c r="F198" s="27"/>
      <c r="G198" s="34"/>
      <c r="H198" s="34"/>
      <c r="I198" s="34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</row>
    <row r="199" spans="1:94" ht="9.75" customHeight="1">
      <c r="B199" s="27"/>
      <c r="C199" s="27"/>
      <c r="D199" s="27"/>
      <c r="E199" s="27"/>
      <c r="F199" s="27"/>
      <c r="G199" s="34"/>
      <c r="H199" s="34"/>
      <c r="I199" s="34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</row>
    <row r="200" spans="1:94" ht="9.75" customHeight="1" thickBot="1">
      <c r="B200" s="27"/>
      <c r="C200" s="27"/>
      <c r="D200" s="27"/>
      <c r="E200" s="27"/>
      <c r="F200" s="27"/>
      <c r="G200" s="34"/>
      <c r="H200" s="34"/>
      <c r="I200" s="34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</row>
    <row r="201" spans="1:94" ht="9.75" customHeight="1" thickBot="1">
      <c r="A201" s="90" t="s">
        <v>31</v>
      </c>
      <c r="B201" s="199" t="s">
        <v>64</v>
      </c>
      <c r="C201" s="200"/>
      <c r="D201" s="200"/>
      <c r="E201" s="200"/>
      <c r="F201" s="200"/>
      <c r="G201" s="200"/>
      <c r="H201" s="200"/>
      <c r="I201" s="200"/>
      <c r="J201" s="201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2"/>
      <c r="CD201" s="112"/>
      <c r="CE201" s="112"/>
      <c r="CF201" s="112"/>
      <c r="CG201" s="112"/>
      <c r="CH201" s="112"/>
      <c r="CI201" s="112"/>
      <c r="CJ201" s="112"/>
      <c r="CK201" s="112"/>
      <c r="CL201" s="112"/>
      <c r="CM201" s="112"/>
      <c r="CN201" s="112"/>
      <c r="CO201" s="112"/>
      <c r="CP201" s="112"/>
    </row>
    <row r="202" spans="1:94" ht="9.75" customHeight="1">
      <c r="B202" s="6" t="s">
        <v>7</v>
      </c>
      <c r="C202" s="7" t="s">
        <v>8</v>
      </c>
      <c r="D202" s="7" t="s">
        <v>63</v>
      </c>
      <c r="E202" s="67" t="s">
        <v>61</v>
      </c>
      <c r="F202" s="7" t="s">
        <v>47</v>
      </c>
      <c r="G202" s="7" t="s">
        <v>12</v>
      </c>
      <c r="H202" s="143"/>
      <c r="I202" s="143"/>
      <c r="J202" s="44" t="s">
        <v>13</v>
      </c>
      <c r="S202" s="128" t="s">
        <v>65</v>
      </c>
      <c r="T202" s="128"/>
      <c r="U202" s="128"/>
      <c r="V202" s="128" t="s">
        <v>66</v>
      </c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</row>
    <row r="203" spans="1:94" ht="9.75" customHeight="1">
      <c r="A203" s="96">
        <f>(((B203+C203)-0.06)*2)*F203</f>
        <v>0</v>
      </c>
      <c r="B203" s="11"/>
      <c r="C203" s="12"/>
      <c r="D203" s="12"/>
      <c r="E203" s="12"/>
      <c r="F203" s="12"/>
      <c r="G203" s="13">
        <f>(((B203+C203)*D203)*3)</f>
        <v>0</v>
      </c>
      <c r="H203" s="13">
        <f>IF(AND(G203&gt;0.01,G203&lt;1),1,0)</f>
        <v>0</v>
      </c>
      <c r="I203" s="13">
        <f>IF(AND(H203&gt;0.0001,H203&lt;1.0001),1,G203)*F203</f>
        <v>0</v>
      </c>
      <c r="J203" s="38">
        <f>I203</f>
        <v>0</v>
      </c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/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</row>
    <row r="204" spans="1:94" ht="9.75" customHeight="1">
      <c r="A204" s="96">
        <f>(((B204+C204)-0.06)*2)*F204</f>
        <v>0</v>
      </c>
      <c r="B204" s="11"/>
      <c r="C204" s="12"/>
      <c r="D204" s="12"/>
      <c r="E204" s="12"/>
      <c r="F204" s="12"/>
      <c r="G204" s="13">
        <f t="shared" ref="G204:G207" si="55">(((B204+C204)*D204)*3)</f>
        <v>0</v>
      </c>
      <c r="H204" s="13">
        <f t="shared" ref="H204:H207" si="56">IF(AND(G204&gt;0.01,G204&lt;1),1,0)</f>
        <v>0</v>
      </c>
      <c r="I204" s="13">
        <f t="shared" ref="I204:I207" si="57">IF(AND(H204&gt;0.0001,H204&lt;1.0001),1,G204)*F204</f>
        <v>0</v>
      </c>
      <c r="J204" s="38">
        <f t="shared" ref="J204:J207" si="58">I204</f>
        <v>0</v>
      </c>
      <c r="Y204" s="112"/>
      <c r="Z204" s="119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12"/>
      <c r="BY204" s="112"/>
      <c r="BZ204" s="112"/>
      <c r="CA204" s="112"/>
      <c r="CB204" s="112"/>
      <c r="CC204" s="112"/>
      <c r="CD204" s="112"/>
      <c r="CE204" s="112"/>
      <c r="CF204" s="112"/>
      <c r="CG204" s="112"/>
      <c r="CH204" s="112"/>
      <c r="CI204" s="112"/>
      <c r="CJ204" s="112"/>
      <c r="CK204" s="112"/>
      <c r="CL204" s="112"/>
      <c r="CM204" s="112"/>
      <c r="CN204" s="112"/>
      <c r="CO204" s="112"/>
      <c r="CP204" s="112"/>
    </row>
    <row r="205" spans="1:94" ht="9.75" customHeight="1" thickBot="1">
      <c r="A205" s="96">
        <f>(((B205+C205)-0.06)*2)*F205</f>
        <v>0</v>
      </c>
      <c r="B205" s="11"/>
      <c r="C205" s="12"/>
      <c r="D205" s="12"/>
      <c r="E205" s="12"/>
      <c r="F205" s="12"/>
      <c r="G205" s="13">
        <f t="shared" si="55"/>
        <v>0</v>
      </c>
      <c r="H205" s="13">
        <f t="shared" si="56"/>
        <v>0</v>
      </c>
      <c r="I205" s="13">
        <f t="shared" si="57"/>
        <v>0</v>
      </c>
      <c r="J205" s="38">
        <f t="shared" si="58"/>
        <v>0</v>
      </c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</row>
    <row r="206" spans="1:94" ht="9.75" customHeight="1" thickBot="1">
      <c r="A206" s="96">
        <f>(((B206+C206)-0.06)*2)*F206</f>
        <v>0</v>
      </c>
      <c r="B206" s="11"/>
      <c r="C206" s="12"/>
      <c r="D206" s="12"/>
      <c r="E206" s="12"/>
      <c r="F206" s="12"/>
      <c r="G206" s="13">
        <f t="shared" si="55"/>
        <v>0</v>
      </c>
      <c r="H206" s="13">
        <f t="shared" si="56"/>
        <v>0</v>
      </c>
      <c r="I206" s="13">
        <f t="shared" si="57"/>
        <v>0</v>
      </c>
      <c r="J206" s="38">
        <f t="shared" si="58"/>
        <v>0</v>
      </c>
      <c r="W206" s="68" t="s">
        <v>10</v>
      </c>
      <c r="X206" s="69" t="s">
        <v>13</v>
      </c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12"/>
      <c r="CJ206" s="112"/>
      <c r="CK206" s="112"/>
      <c r="CL206" s="112"/>
      <c r="CM206" s="112"/>
      <c r="CN206" s="112"/>
      <c r="CO206" s="112"/>
      <c r="CP206" s="112"/>
    </row>
    <row r="207" spans="1:94" ht="9.75" customHeight="1" thickBot="1">
      <c r="A207" s="96">
        <f>(((B207+C207)-0.06)*2)*F207</f>
        <v>0</v>
      </c>
      <c r="B207" s="32"/>
      <c r="C207" s="33"/>
      <c r="D207" s="33"/>
      <c r="E207" s="33"/>
      <c r="F207" s="33"/>
      <c r="G207" s="13">
        <f t="shared" si="55"/>
        <v>0</v>
      </c>
      <c r="H207" s="13">
        <f t="shared" si="56"/>
        <v>0</v>
      </c>
      <c r="I207" s="13">
        <f t="shared" si="57"/>
        <v>0</v>
      </c>
      <c r="J207" s="38">
        <f t="shared" si="58"/>
        <v>0</v>
      </c>
      <c r="R207" s="202" t="s">
        <v>18</v>
      </c>
      <c r="S207" s="203"/>
      <c r="T207" s="204"/>
      <c r="U207" s="204"/>
      <c r="V207" s="204"/>
      <c r="W207" s="46">
        <f>SUM(F203:F207)</f>
        <v>0</v>
      </c>
      <c r="X207" s="47">
        <f>SUM(J203:J207)</f>
        <v>0</v>
      </c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</row>
    <row r="208" spans="1:94" ht="9.75" customHeight="1">
      <c r="A208" s="75"/>
      <c r="B208" s="74"/>
      <c r="C208" s="74"/>
      <c r="D208" s="74"/>
      <c r="E208" s="74"/>
      <c r="F208" s="74"/>
      <c r="G208" s="77"/>
      <c r="H208" s="77"/>
      <c r="I208" s="77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</row>
    <row r="209" spans="1:94" ht="9.75" customHeight="1">
      <c r="A209" s="75"/>
      <c r="B209" s="74"/>
      <c r="C209" s="74"/>
      <c r="D209" s="74"/>
      <c r="E209" s="74"/>
      <c r="F209" s="74"/>
      <c r="G209" s="77"/>
      <c r="H209" s="77"/>
      <c r="I209" s="77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</row>
    <row r="210" spans="1:94" ht="9.75" customHeight="1">
      <c r="B210" s="27"/>
      <c r="C210" s="27"/>
      <c r="D210" s="27"/>
      <c r="E210" s="27"/>
      <c r="F210" s="27"/>
      <c r="G210" s="34"/>
      <c r="H210" s="34"/>
      <c r="I210" s="34"/>
      <c r="Y210" s="270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12"/>
      <c r="BX210" s="112"/>
      <c r="BY210" s="112"/>
      <c r="BZ210" s="112"/>
      <c r="CA210" s="112"/>
      <c r="CB210" s="112"/>
      <c r="CC210" s="112"/>
      <c r="CD210" s="112"/>
      <c r="CE210" s="112"/>
      <c r="CF210" s="112"/>
      <c r="CG210" s="112"/>
      <c r="CH210" s="112"/>
      <c r="CI210" s="112"/>
      <c r="CJ210" s="112"/>
      <c r="CK210" s="112"/>
      <c r="CL210" s="112"/>
      <c r="CM210" s="112"/>
      <c r="CN210" s="112"/>
      <c r="CO210" s="112"/>
      <c r="CP210" s="112"/>
    </row>
    <row r="211" spans="1:94" ht="9.75" customHeight="1" thickBot="1">
      <c r="B211" s="27"/>
      <c r="C211" s="27"/>
      <c r="D211" s="27"/>
      <c r="E211" s="27"/>
      <c r="F211" s="27"/>
      <c r="G211" s="34"/>
      <c r="H211" s="34"/>
      <c r="I211" s="34"/>
      <c r="Y211" s="270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  <c r="CP211" s="112"/>
    </row>
    <row r="212" spans="1:94" ht="9.75" customHeight="1" thickBot="1">
      <c r="A212" s="90" t="s">
        <v>31</v>
      </c>
      <c r="B212" s="199" t="s">
        <v>67</v>
      </c>
      <c r="C212" s="200"/>
      <c r="D212" s="200"/>
      <c r="E212" s="200"/>
      <c r="F212" s="200"/>
      <c r="G212" s="200"/>
      <c r="H212" s="200"/>
      <c r="I212" s="200"/>
      <c r="J212" s="201"/>
      <c r="Y212" s="270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/>
      <c r="CI212" s="112"/>
      <c r="CJ212" s="112"/>
      <c r="CK212" s="112"/>
      <c r="CL212" s="112"/>
      <c r="CM212" s="112"/>
      <c r="CN212" s="112"/>
      <c r="CO212" s="112"/>
      <c r="CP212" s="112"/>
    </row>
    <row r="213" spans="1:94" ht="9.75" customHeight="1">
      <c r="B213" s="6" t="s">
        <v>7</v>
      </c>
      <c r="C213" s="7" t="s">
        <v>8</v>
      </c>
      <c r="D213" s="7" t="s">
        <v>68</v>
      </c>
      <c r="E213" s="67" t="s">
        <v>61</v>
      </c>
      <c r="F213" s="7" t="s">
        <v>47</v>
      </c>
      <c r="G213" s="7" t="s">
        <v>12</v>
      </c>
      <c r="H213" s="143"/>
      <c r="I213" s="143"/>
      <c r="J213" s="44" t="s">
        <v>13</v>
      </c>
      <c r="S213" s="128" t="s">
        <v>69</v>
      </c>
      <c r="T213" s="128"/>
      <c r="U213" s="128"/>
      <c r="V213" s="128" t="s">
        <v>69</v>
      </c>
      <c r="Y213" s="270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/>
      <c r="CJ213" s="112"/>
      <c r="CK213" s="112"/>
      <c r="CL213" s="112"/>
      <c r="CM213" s="112"/>
      <c r="CN213" s="112"/>
      <c r="CO213" s="112"/>
      <c r="CP213" s="112"/>
    </row>
    <row r="214" spans="1:94" ht="9.75" customHeight="1">
      <c r="A214" s="96">
        <f t="shared" ref="A214:A219" si="59">(((B214+C214)-0.06)*2)*F214</f>
        <v>0</v>
      </c>
      <c r="B214" s="11"/>
      <c r="C214" s="12"/>
      <c r="D214" s="12"/>
      <c r="E214" s="12"/>
      <c r="F214" s="12"/>
      <c r="G214" s="13">
        <f>((B214+C214)*0.8)</f>
        <v>0</v>
      </c>
      <c r="H214" s="13">
        <f>IF(AND(G214&gt;0.01,G214&lt;1),1,0)</f>
        <v>0</v>
      </c>
      <c r="I214" s="13">
        <f>IF(AND(H214&gt;0.0001,H214&lt;1.0001),1,G214)*F214</f>
        <v>0</v>
      </c>
      <c r="J214" s="38">
        <f>I214</f>
        <v>0</v>
      </c>
      <c r="Y214" s="270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  <c r="CP214" s="112"/>
    </row>
    <row r="215" spans="1:94" ht="9.75" customHeight="1">
      <c r="A215" s="96">
        <f t="shared" si="59"/>
        <v>0</v>
      </c>
      <c r="B215" s="11"/>
      <c r="C215" s="12"/>
      <c r="D215" s="12"/>
      <c r="E215" s="12"/>
      <c r="F215" s="12"/>
      <c r="G215" s="13">
        <f t="shared" ref="G215:G219" si="60">((B215+C215)*0.8)</f>
        <v>0</v>
      </c>
      <c r="H215" s="13">
        <f t="shared" ref="H215:H219" si="61">IF(AND(G215&gt;0.01,G215&lt;1),1,0)</f>
        <v>0</v>
      </c>
      <c r="I215" s="13">
        <f t="shared" ref="I215:I219" si="62">IF(AND(H215&gt;0.0001,H215&lt;1.0001),1,G215)*F215</f>
        <v>0</v>
      </c>
      <c r="J215" s="38">
        <f t="shared" ref="J215:J219" si="63">I215</f>
        <v>0</v>
      </c>
      <c r="Y215" s="270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112"/>
      <c r="CD215" s="112"/>
      <c r="CE215" s="112"/>
      <c r="CF215" s="112"/>
      <c r="CG215" s="112"/>
      <c r="CH215" s="112"/>
      <c r="CI215" s="112"/>
      <c r="CJ215" s="112"/>
      <c r="CK215" s="112"/>
      <c r="CL215" s="112"/>
      <c r="CM215" s="112"/>
      <c r="CN215" s="112"/>
      <c r="CO215" s="112"/>
      <c r="CP215" s="112"/>
    </row>
    <row r="216" spans="1:94" ht="9.75" customHeight="1" thickBot="1">
      <c r="A216" s="96">
        <f t="shared" si="59"/>
        <v>0</v>
      </c>
      <c r="B216" s="11"/>
      <c r="C216" s="12"/>
      <c r="D216" s="12"/>
      <c r="E216" s="12"/>
      <c r="F216" s="12"/>
      <c r="G216" s="13">
        <f t="shared" si="60"/>
        <v>0</v>
      </c>
      <c r="H216" s="13">
        <f t="shared" si="61"/>
        <v>0</v>
      </c>
      <c r="I216" s="13">
        <f t="shared" si="62"/>
        <v>0</v>
      </c>
      <c r="J216" s="38">
        <f t="shared" si="63"/>
        <v>0</v>
      </c>
      <c r="Y216" s="270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/>
      <c r="CI216" s="112"/>
      <c r="CJ216" s="112"/>
      <c r="CK216" s="112"/>
      <c r="CL216" s="112"/>
      <c r="CM216" s="112"/>
      <c r="CN216" s="112"/>
      <c r="CO216" s="112"/>
      <c r="CP216" s="112"/>
    </row>
    <row r="217" spans="1:94" ht="9.75" customHeight="1" thickBot="1">
      <c r="A217" s="96">
        <f t="shared" si="59"/>
        <v>0</v>
      </c>
      <c r="B217" s="11"/>
      <c r="C217" s="12"/>
      <c r="D217" s="12"/>
      <c r="E217" s="12"/>
      <c r="F217" s="12"/>
      <c r="G217" s="13">
        <f t="shared" si="60"/>
        <v>0</v>
      </c>
      <c r="H217" s="13">
        <f t="shared" si="61"/>
        <v>0</v>
      </c>
      <c r="I217" s="13">
        <f t="shared" si="62"/>
        <v>0</v>
      </c>
      <c r="J217" s="38">
        <f t="shared" si="63"/>
        <v>0</v>
      </c>
      <c r="W217" s="68" t="s">
        <v>10</v>
      </c>
      <c r="X217" s="69" t="s">
        <v>13</v>
      </c>
      <c r="Y217" s="270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  <c r="CP217" s="112"/>
    </row>
    <row r="218" spans="1:94" ht="9.75" customHeight="1" thickBot="1">
      <c r="A218" s="96">
        <f t="shared" si="59"/>
        <v>0</v>
      </c>
      <c r="B218" s="17"/>
      <c r="C218" s="18"/>
      <c r="D218" s="18"/>
      <c r="E218" s="18"/>
      <c r="F218" s="18"/>
      <c r="G218" s="13">
        <f t="shared" si="60"/>
        <v>0</v>
      </c>
      <c r="H218" s="13">
        <f t="shared" si="61"/>
        <v>0</v>
      </c>
      <c r="I218" s="13">
        <f t="shared" si="62"/>
        <v>0</v>
      </c>
      <c r="J218" s="38">
        <f t="shared" si="63"/>
        <v>0</v>
      </c>
      <c r="R218" s="202" t="s">
        <v>18</v>
      </c>
      <c r="S218" s="203"/>
      <c r="T218" s="204"/>
      <c r="U218" s="204"/>
      <c r="V218" s="204"/>
      <c r="W218" s="46">
        <f>SUM(F214:F219)</f>
        <v>0</v>
      </c>
      <c r="X218" s="47">
        <f>SUM(J214:J219)</f>
        <v>0</v>
      </c>
      <c r="Y218" s="270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</row>
    <row r="219" spans="1:94" ht="9.75" customHeight="1" thickBot="1">
      <c r="A219" s="96">
        <f t="shared" si="59"/>
        <v>0</v>
      </c>
      <c r="B219" s="32"/>
      <c r="C219" s="33"/>
      <c r="D219" s="33"/>
      <c r="E219" s="33"/>
      <c r="F219" s="33"/>
      <c r="G219" s="13">
        <f t="shared" si="60"/>
        <v>0</v>
      </c>
      <c r="H219" s="13">
        <f t="shared" si="61"/>
        <v>0</v>
      </c>
      <c r="I219" s="13">
        <f t="shared" si="62"/>
        <v>0</v>
      </c>
      <c r="J219" s="155">
        <f t="shared" si="63"/>
        <v>0</v>
      </c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  <c r="CC219" s="112"/>
      <c r="CD219" s="112"/>
      <c r="CE219" s="112"/>
      <c r="CF219" s="112"/>
      <c r="CG219" s="112"/>
      <c r="CH219" s="112"/>
      <c r="CI219" s="112"/>
      <c r="CJ219" s="112"/>
      <c r="CK219" s="112"/>
      <c r="CL219" s="112"/>
      <c r="CM219" s="112"/>
      <c r="CN219" s="112"/>
      <c r="CO219" s="112"/>
      <c r="CP219" s="112"/>
    </row>
    <row r="220" spans="1:94" ht="12" customHeight="1" thickBot="1">
      <c r="B220" s="27"/>
      <c r="C220" s="27"/>
      <c r="D220" s="27"/>
      <c r="E220" s="27"/>
      <c r="F220" s="27"/>
      <c r="G220" s="34"/>
      <c r="H220" s="34"/>
      <c r="I220" s="34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</row>
    <row r="221" spans="1:94" ht="13.5" customHeight="1" thickBot="1">
      <c r="A221" s="35" t="s">
        <v>3</v>
      </c>
      <c r="B221" s="208">
        <f>B156</f>
        <v>0</v>
      </c>
      <c r="C221" s="209"/>
      <c r="D221" s="209"/>
      <c r="E221" s="209"/>
      <c r="F221" s="209"/>
      <c r="G221" s="210"/>
      <c r="H221" s="141"/>
      <c r="I221" s="141"/>
      <c r="J221" s="35" t="s">
        <v>4</v>
      </c>
      <c r="K221" s="208">
        <f>K156</f>
        <v>0</v>
      </c>
      <c r="L221" s="209"/>
      <c r="M221" s="209"/>
      <c r="N221" s="209"/>
      <c r="O221" s="209"/>
      <c r="P221" s="209"/>
      <c r="Q221" s="210"/>
      <c r="R221" s="35" t="s">
        <v>5</v>
      </c>
      <c r="S221" s="35" t="s">
        <v>5</v>
      </c>
      <c r="T221" s="149"/>
      <c r="U221" s="149"/>
      <c r="V221" s="211">
        <f>V156</f>
        <v>0</v>
      </c>
      <c r="W221" s="212"/>
      <c r="X221" s="2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</row>
    <row r="222" spans="1:94" ht="12.75" customHeight="1">
      <c r="A222" s="284" t="s">
        <v>2</v>
      </c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104"/>
      <c r="Y222" s="124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  <c r="CC222" s="112"/>
      <c r="CD222" s="112"/>
      <c r="CE222" s="112"/>
      <c r="CF222" s="112"/>
      <c r="CG222" s="112"/>
      <c r="CH222" s="112"/>
      <c r="CI222" s="112"/>
      <c r="CJ222" s="112"/>
      <c r="CK222" s="112"/>
      <c r="CL222" s="112"/>
      <c r="CM222" s="112"/>
      <c r="CN222" s="112"/>
      <c r="CO222" s="112"/>
      <c r="CP222" s="112"/>
    </row>
    <row r="223" spans="1:94" ht="12.75" customHeight="1" thickBot="1">
      <c r="A223" s="286"/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105"/>
      <c r="Y223" s="124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</row>
    <row r="224" spans="1:94" ht="9.75" customHeight="1">
      <c r="X224" s="2"/>
      <c r="Y224" s="125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</row>
    <row r="225" spans="2:94" ht="12" customHeight="1">
      <c r="B225" s="27"/>
      <c r="J225" s="45"/>
      <c r="K225" s="45"/>
      <c r="L225" s="45"/>
      <c r="M225" s="45"/>
      <c r="N225" s="45"/>
      <c r="O225" s="45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2"/>
      <c r="CH225" s="112"/>
      <c r="CI225" s="112"/>
      <c r="CJ225" s="112"/>
      <c r="CK225" s="112"/>
      <c r="CL225" s="112"/>
      <c r="CM225" s="112"/>
      <c r="CN225" s="112"/>
      <c r="CO225" s="112"/>
      <c r="CP225" s="112"/>
    </row>
    <row r="226" spans="2:94" ht="12" customHeight="1">
      <c r="B226" s="27"/>
      <c r="J226" s="45"/>
      <c r="K226" s="45"/>
      <c r="L226" s="45"/>
      <c r="M226" s="45"/>
      <c r="N226" s="45"/>
      <c r="O226" s="45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</row>
    <row r="227" spans="2:94" ht="12" customHeight="1" thickBot="1">
      <c r="B227" s="27"/>
      <c r="J227" s="45"/>
      <c r="K227" s="45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</row>
    <row r="228" spans="2:94" ht="12" customHeight="1" thickBot="1">
      <c r="B228" s="205" t="s">
        <v>70</v>
      </c>
      <c r="C228" s="205"/>
      <c r="D228" s="206"/>
      <c r="E228" s="70" t="s">
        <v>10</v>
      </c>
      <c r="F228" s="71" t="s">
        <v>13</v>
      </c>
      <c r="G228" s="45"/>
      <c r="H228" s="45"/>
      <c r="I228" s="45"/>
      <c r="J228" s="45"/>
      <c r="K228" s="45"/>
      <c r="P228" s="205" t="s">
        <v>71</v>
      </c>
      <c r="Q228" s="205"/>
      <c r="R228" s="206"/>
      <c r="S228" s="70" t="s">
        <v>10</v>
      </c>
      <c r="T228" s="70"/>
      <c r="U228" s="70"/>
      <c r="V228" s="70" t="s">
        <v>10</v>
      </c>
      <c r="W228" s="71" t="s">
        <v>13</v>
      </c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</row>
    <row r="229" spans="2:94" ht="12" customHeight="1" thickBot="1">
      <c r="B229" s="231" t="s">
        <v>18</v>
      </c>
      <c r="C229" s="232"/>
      <c r="D229" s="233"/>
      <c r="E229" s="46">
        <f>conducto!T27</f>
        <v>6</v>
      </c>
      <c r="F229" s="72">
        <f>conducto!U27</f>
        <v>38.052000000000007</v>
      </c>
      <c r="G229" s="27"/>
      <c r="H229" s="27"/>
      <c r="I229" s="27"/>
      <c r="J229" s="34"/>
      <c r="K229" s="45"/>
      <c r="P229" s="231" t="s">
        <v>18</v>
      </c>
      <c r="Q229" s="232"/>
      <c r="R229" s="233"/>
      <c r="S229" s="46">
        <f>Q121</f>
        <v>0</v>
      </c>
      <c r="T229" s="46"/>
      <c r="U229" s="46"/>
      <c r="V229" s="46">
        <f>Q121*1</f>
        <v>0</v>
      </c>
      <c r="W229" s="72">
        <f>R121*1</f>
        <v>0</v>
      </c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</row>
    <row r="230" spans="2:94" ht="12" customHeight="1">
      <c r="B230" s="27"/>
      <c r="J230" s="45"/>
      <c r="K230" s="45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</row>
    <row r="231" spans="2:94" ht="12" customHeight="1" thickBot="1">
      <c r="B231" s="27"/>
      <c r="J231" s="45"/>
      <c r="K231" s="45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</row>
    <row r="232" spans="2:94" ht="12" customHeight="1" thickBot="1">
      <c r="B232" s="205" t="s">
        <v>72</v>
      </c>
      <c r="C232" s="205"/>
      <c r="D232" s="206"/>
      <c r="E232" s="70" t="s">
        <v>10</v>
      </c>
      <c r="F232" s="73" t="s">
        <v>13</v>
      </c>
      <c r="K232" s="45"/>
      <c r="P232" s="205" t="s">
        <v>73</v>
      </c>
      <c r="Q232" s="205"/>
      <c r="R232" s="206"/>
      <c r="S232" s="70" t="s">
        <v>10</v>
      </c>
      <c r="T232" s="70"/>
      <c r="U232" s="70"/>
      <c r="V232" s="70" t="s">
        <v>10</v>
      </c>
      <c r="W232" s="71" t="s">
        <v>13</v>
      </c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</row>
    <row r="233" spans="2:94" ht="12" customHeight="1" thickBot="1">
      <c r="B233" s="231" t="s">
        <v>18</v>
      </c>
      <c r="C233" s="232"/>
      <c r="D233" s="283"/>
      <c r="E233" s="46">
        <f>W36*1</f>
        <v>2</v>
      </c>
      <c r="F233" s="47">
        <f>X36*1</f>
        <v>7.17</v>
      </c>
      <c r="K233" s="45"/>
      <c r="P233" s="231" t="s">
        <v>18</v>
      </c>
      <c r="Q233" s="232"/>
      <c r="R233" s="233"/>
      <c r="S233" s="46">
        <f>W102</f>
        <v>0</v>
      </c>
      <c r="T233" s="46"/>
      <c r="U233" s="46"/>
      <c r="V233" s="46">
        <f>V142*1</f>
        <v>0</v>
      </c>
      <c r="W233" s="72">
        <f>W142*1</f>
        <v>0</v>
      </c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</row>
    <row r="234" spans="2:94" ht="12" customHeight="1">
      <c r="B234" s="27"/>
      <c r="J234" s="45"/>
      <c r="K234" s="45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</row>
    <row r="235" spans="2:94" ht="12" customHeight="1" thickBot="1">
      <c r="B235" s="27"/>
      <c r="J235" s="45"/>
      <c r="K235" s="45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</row>
    <row r="236" spans="2:94" ht="12" customHeight="1" thickBot="1">
      <c r="B236" s="205" t="s">
        <v>74</v>
      </c>
      <c r="C236" s="205"/>
      <c r="D236" s="206"/>
      <c r="E236" s="70" t="s">
        <v>10</v>
      </c>
      <c r="F236" s="71" t="s">
        <v>13</v>
      </c>
      <c r="G236" s="45"/>
      <c r="H236" s="45"/>
      <c r="I236" s="45"/>
      <c r="J236" s="45"/>
      <c r="K236" s="45"/>
      <c r="P236" s="205" t="s">
        <v>75</v>
      </c>
      <c r="Q236" s="205"/>
      <c r="R236" s="206"/>
      <c r="S236" s="70" t="s">
        <v>10</v>
      </c>
      <c r="T236" s="70"/>
      <c r="U236" s="70"/>
      <c r="V236" s="70" t="s">
        <v>10</v>
      </c>
      <c r="W236" s="71" t="s">
        <v>13</v>
      </c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</row>
    <row r="237" spans="2:94" ht="12" customHeight="1" thickBot="1">
      <c r="B237" s="231" t="s">
        <v>18</v>
      </c>
      <c r="C237" s="232"/>
      <c r="D237" s="283"/>
      <c r="E237" s="46">
        <f>'CODOS Y CODO REDUCIDO'!T21</f>
        <v>2</v>
      </c>
      <c r="F237" s="72">
        <f>'CODOS Y CODO REDUCIDO'!U21</f>
        <v>13.048000000000002</v>
      </c>
      <c r="G237" s="27"/>
      <c r="H237" s="27"/>
      <c r="I237" s="27"/>
      <c r="J237" s="34"/>
      <c r="K237" s="45"/>
      <c r="P237" s="231" t="s">
        <v>18</v>
      </c>
      <c r="Q237" s="232"/>
      <c r="R237" s="233"/>
      <c r="S237" s="46">
        <f>AE9*1</f>
        <v>0</v>
      </c>
      <c r="T237" s="46"/>
      <c r="U237" s="46"/>
      <c r="V237" s="46">
        <f>W174*1</f>
        <v>0</v>
      </c>
      <c r="W237" s="72">
        <f>X174</f>
        <v>0</v>
      </c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</row>
    <row r="238" spans="2:94" ht="12" customHeight="1">
      <c r="B238" s="27"/>
      <c r="J238" s="45"/>
      <c r="K238" s="45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</row>
    <row r="239" spans="2:94" ht="12" customHeight="1" thickBot="1">
      <c r="B239" s="27"/>
      <c r="J239" s="45"/>
      <c r="K239" s="45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</row>
    <row r="240" spans="2:94" ht="12" customHeight="1" thickBot="1">
      <c r="B240" s="205" t="s">
        <v>76</v>
      </c>
      <c r="C240" s="205"/>
      <c r="D240" s="206"/>
      <c r="E240" s="70" t="s">
        <v>10</v>
      </c>
      <c r="F240" s="71" t="s">
        <v>13</v>
      </c>
      <c r="J240" s="45"/>
      <c r="K240" s="45"/>
      <c r="P240" s="205" t="s">
        <v>77</v>
      </c>
      <c r="Q240" s="205"/>
      <c r="R240" s="206"/>
      <c r="S240" s="70" t="s">
        <v>10</v>
      </c>
      <c r="T240" s="70"/>
      <c r="U240" s="70"/>
      <c r="V240" s="70" t="s">
        <v>10</v>
      </c>
      <c r="W240" s="71" t="s">
        <v>13</v>
      </c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</row>
    <row r="241" spans="2:94" ht="12" customHeight="1" thickBot="1">
      <c r="B241" s="231" t="s">
        <v>18</v>
      </c>
      <c r="C241" s="232"/>
      <c r="D241" s="233"/>
      <c r="E241" s="46">
        <f>W56*1</f>
        <v>0</v>
      </c>
      <c r="F241" s="72">
        <f>X56*1</f>
        <v>0</v>
      </c>
      <c r="J241" s="45"/>
      <c r="K241" s="45"/>
      <c r="P241" s="231" t="s">
        <v>18</v>
      </c>
      <c r="Q241" s="232"/>
      <c r="R241" s="233"/>
      <c r="S241" s="46">
        <f>AE13*1</f>
        <v>0</v>
      </c>
      <c r="T241" s="46"/>
      <c r="U241" s="46"/>
      <c r="V241" s="46">
        <f>W187*1</f>
        <v>0</v>
      </c>
      <c r="W241" s="72">
        <f>X187*1</f>
        <v>0</v>
      </c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</row>
    <row r="242" spans="2:94" ht="12" customHeight="1">
      <c r="B242" s="27"/>
      <c r="J242" s="45"/>
      <c r="K242" s="45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</row>
    <row r="243" spans="2:94" ht="12" customHeight="1" thickBot="1">
      <c r="B243" s="27"/>
      <c r="J243" s="45"/>
      <c r="K243" s="45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</row>
    <row r="244" spans="2:94" ht="12" customHeight="1" thickBot="1">
      <c r="B244" s="205" t="s">
        <v>78</v>
      </c>
      <c r="C244" s="205"/>
      <c r="D244" s="206"/>
      <c r="E244" s="70" t="s">
        <v>10</v>
      </c>
      <c r="F244" s="71" t="s">
        <v>13</v>
      </c>
      <c r="J244" s="45"/>
      <c r="K244" s="45"/>
      <c r="P244" s="205" t="s">
        <v>79</v>
      </c>
      <c r="Q244" s="205"/>
      <c r="R244" s="206"/>
      <c r="S244" s="70" t="s">
        <v>10</v>
      </c>
      <c r="T244" s="70"/>
      <c r="U244" s="70"/>
      <c r="V244" s="70" t="s">
        <v>10</v>
      </c>
      <c r="W244" s="71" t="s">
        <v>13</v>
      </c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</row>
    <row r="245" spans="2:94" ht="12" customHeight="1" thickBot="1">
      <c r="B245" s="231" t="s">
        <v>18</v>
      </c>
      <c r="C245" s="232"/>
      <c r="D245" s="233"/>
      <c r="E245" s="46">
        <f>W81*1</f>
        <v>0</v>
      </c>
      <c r="F245" s="72">
        <f>X81*1</f>
        <v>0</v>
      </c>
      <c r="J245" s="45"/>
      <c r="K245" s="45"/>
      <c r="P245" s="231" t="s">
        <v>18</v>
      </c>
      <c r="Q245" s="232"/>
      <c r="R245" s="233"/>
      <c r="S245" s="46">
        <f>AE17*1</f>
        <v>0</v>
      </c>
      <c r="T245" s="46"/>
      <c r="U245" s="46"/>
      <c r="V245" s="46">
        <f>W197*1</f>
        <v>0</v>
      </c>
      <c r="W245" s="72">
        <f>X197*1</f>
        <v>0</v>
      </c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</row>
    <row r="246" spans="2:94" ht="12" customHeight="1">
      <c r="B246" s="27"/>
      <c r="J246" s="45"/>
      <c r="K246" s="45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</row>
    <row r="247" spans="2:94" ht="12" customHeight="1" thickBot="1">
      <c r="B247" s="27"/>
      <c r="J247" s="45"/>
      <c r="K247" s="45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</row>
    <row r="248" spans="2:94" ht="12" customHeight="1" thickBot="1">
      <c r="B248" s="205" t="s">
        <v>80</v>
      </c>
      <c r="C248" s="205"/>
      <c r="D248" s="206"/>
      <c r="E248" s="70" t="s">
        <v>10</v>
      </c>
      <c r="F248" s="71" t="s">
        <v>13</v>
      </c>
      <c r="J248" s="45"/>
      <c r="K248" s="45"/>
      <c r="P248" s="205" t="s">
        <v>81</v>
      </c>
      <c r="Q248" s="205"/>
      <c r="R248" s="206"/>
      <c r="S248" s="70" t="s">
        <v>10</v>
      </c>
      <c r="T248" s="70"/>
      <c r="U248" s="70"/>
      <c r="V248" s="70" t="s">
        <v>10</v>
      </c>
      <c r="W248" s="71" t="s">
        <v>13</v>
      </c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</row>
    <row r="249" spans="2:94" ht="12" customHeight="1" thickBot="1">
      <c r="B249" s="231" t="s">
        <v>18</v>
      </c>
      <c r="C249" s="232"/>
      <c r="D249" s="233"/>
      <c r="E249" s="46">
        <f>W102*1</f>
        <v>0</v>
      </c>
      <c r="F249" s="72">
        <f>X102*1</f>
        <v>0</v>
      </c>
      <c r="J249" s="45"/>
      <c r="K249" s="45"/>
      <c r="P249" s="231" t="s">
        <v>18</v>
      </c>
      <c r="Q249" s="232"/>
      <c r="R249" s="233"/>
      <c r="S249" s="46">
        <f>AE21*1</f>
        <v>0</v>
      </c>
      <c r="T249" s="46"/>
      <c r="U249" s="46"/>
      <c r="V249" s="46">
        <f>W207*1</f>
        <v>0</v>
      </c>
      <c r="W249" s="72">
        <f>X207*1</f>
        <v>0</v>
      </c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</row>
    <row r="250" spans="2:94" ht="12" customHeight="1">
      <c r="B250" s="27"/>
      <c r="J250" s="45"/>
      <c r="K250" s="45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</row>
    <row r="251" spans="2:94" ht="12" customHeight="1" thickBot="1">
      <c r="B251" s="27"/>
      <c r="J251" s="45"/>
      <c r="K251" s="45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</row>
    <row r="252" spans="2:94" ht="12" customHeight="1" thickBot="1">
      <c r="B252" s="205" t="s">
        <v>82</v>
      </c>
      <c r="C252" s="205"/>
      <c r="D252" s="206"/>
      <c r="E252" s="70" t="s">
        <v>10</v>
      </c>
      <c r="F252" s="70" t="s">
        <v>83</v>
      </c>
      <c r="G252" s="71" t="s">
        <v>13</v>
      </c>
      <c r="H252" s="45"/>
      <c r="I252" s="45"/>
      <c r="J252" s="45"/>
      <c r="K252" s="45"/>
      <c r="P252" s="207"/>
      <c r="Q252" s="207"/>
      <c r="R252" s="207"/>
      <c r="S252" s="45"/>
      <c r="T252" s="45"/>
      <c r="U252" s="45"/>
      <c r="V252" s="45"/>
      <c r="W252" s="45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</row>
    <row r="253" spans="2:94" ht="12" customHeight="1" thickBot="1">
      <c r="B253" s="231" t="s">
        <v>18</v>
      </c>
      <c r="C253" s="232"/>
      <c r="D253" s="233"/>
      <c r="E253" s="46">
        <f>W218</f>
        <v>0</v>
      </c>
      <c r="F253" s="72">
        <f>X218</f>
        <v>0</v>
      </c>
      <c r="G253" s="72">
        <f>J211*1</f>
        <v>0</v>
      </c>
      <c r="H253" s="34"/>
      <c r="I253" s="34"/>
      <c r="J253" s="45"/>
      <c r="K253" s="45"/>
      <c r="P253" s="246"/>
      <c r="Q253" s="246"/>
      <c r="R253" s="246"/>
      <c r="S253" s="27"/>
      <c r="T253" s="27"/>
      <c r="U253" s="27"/>
      <c r="V253" s="27"/>
      <c r="W253" s="34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</row>
    <row r="254" spans="2:94" ht="12" customHeight="1">
      <c r="B254" s="27"/>
      <c r="J254" s="45"/>
      <c r="K254" s="45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</row>
    <row r="255" spans="2:94" s="75" customFormat="1" ht="12" customHeight="1">
      <c r="B255" s="74"/>
      <c r="J255" s="76"/>
      <c r="K255" s="76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</row>
    <row r="256" spans="2:94" s="75" customFormat="1" ht="12" customHeight="1" thickBot="1">
      <c r="B256" s="74"/>
      <c r="J256" s="76"/>
      <c r="K256" s="76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</row>
    <row r="257" spans="2:94" s="75" customFormat="1" ht="9.75" customHeight="1">
      <c r="B257" s="74"/>
      <c r="C257" s="74"/>
      <c r="D257" s="74"/>
      <c r="E257" s="74"/>
      <c r="F257" s="74"/>
      <c r="G257" s="74"/>
      <c r="H257" s="74"/>
      <c r="I257" s="74"/>
      <c r="J257" s="240" t="s">
        <v>18</v>
      </c>
      <c r="K257" s="241"/>
      <c r="L257" s="241"/>
      <c r="M257" s="241"/>
      <c r="N257" s="241"/>
      <c r="O257" s="241"/>
      <c r="P257" s="24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</row>
    <row r="258" spans="2:94" s="75" customFormat="1" ht="9.75" customHeight="1" thickBot="1">
      <c r="B258" s="74"/>
      <c r="C258" s="74"/>
      <c r="D258" s="74"/>
      <c r="E258" s="74"/>
      <c r="F258" s="74"/>
      <c r="G258" s="77"/>
      <c r="H258" s="77"/>
      <c r="I258" s="77"/>
      <c r="J258" s="243"/>
      <c r="K258" s="244"/>
      <c r="L258" s="244"/>
      <c r="M258" s="244"/>
      <c r="N258" s="244"/>
      <c r="O258" s="244"/>
      <c r="P258" s="245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</row>
    <row r="259" spans="2:94" s="75" customFormat="1" ht="9.75" customHeight="1">
      <c r="B259" s="74"/>
      <c r="C259" s="78"/>
      <c r="D259" s="78"/>
      <c r="E259" s="78"/>
      <c r="F259" s="78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</row>
    <row r="260" spans="2:94" s="75" customFormat="1" ht="9.75" customHeight="1" thickBot="1">
      <c r="B260" s="74"/>
      <c r="C260" s="78"/>
      <c r="D260" s="78"/>
      <c r="E260" s="78"/>
      <c r="F260" s="78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</row>
    <row r="261" spans="2:94" s="75" customFormat="1" ht="14.25" customHeight="1" thickBot="1">
      <c r="B261" s="247" t="s">
        <v>84</v>
      </c>
      <c r="C261" s="248"/>
      <c r="D261" s="249">
        <f>F229</f>
        <v>38.052000000000007</v>
      </c>
      <c r="E261" s="250"/>
      <c r="F261" s="78"/>
      <c r="G261" s="78"/>
      <c r="H261" s="78"/>
      <c r="I261" s="78"/>
      <c r="J261" s="78"/>
      <c r="K261" s="78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</row>
    <row r="262" spans="2:94" s="75" customFormat="1" ht="9.75" customHeight="1" thickBot="1">
      <c r="B262" s="99"/>
      <c r="C262" s="99"/>
      <c r="D262" s="74"/>
      <c r="E262" s="7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74"/>
      <c r="Q262" s="74"/>
      <c r="R262" s="5"/>
      <c r="S262" s="5"/>
      <c r="T262" s="5"/>
      <c r="U262" s="5"/>
      <c r="V262" s="5"/>
      <c r="W262" s="5"/>
      <c r="X262" s="5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</row>
    <row r="263" spans="2:94" s="75" customFormat="1" ht="14.25" customHeight="1" thickBot="1">
      <c r="B263" s="247" t="s">
        <v>85</v>
      </c>
      <c r="C263" s="248"/>
      <c r="D263" s="251">
        <f>F233+F237+F241+F245+F249+W229+W233+W237+W241+W245+W249+F253</f>
        <v>20.218000000000004</v>
      </c>
      <c r="E263" s="25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</row>
    <row r="264" spans="2:94" s="75" customFormat="1" ht="12" customHeight="1">
      <c r="B264" s="5"/>
      <c r="C264" s="5"/>
      <c r="D264" s="79"/>
      <c r="E264" s="79"/>
      <c r="F264" s="74"/>
      <c r="G264" s="74"/>
      <c r="H264" s="74"/>
      <c r="I264" s="74"/>
      <c r="J264" s="74"/>
      <c r="K264" s="80"/>
      <c r="L264" s="80"/>
      <c r="M264" s="80"/>
      <c r="N264" s="80"/>
      <c r="O264" s="80"/>
      <c r="P264" s="5"/>
      <c r="Q264" s="5"/>
      <c r="R264" s="80"/>
      <c r="S264" s="80"/>
      <c r="T264" s="80"/>
      <c r="U264" s="80"/>
      <c r="V264" s="80"/>
      <c r="W264" s="80"/>
      <c r="X264" s="80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112"/>
      <c r="BS264" s="112"/>
      <c r="BT264" s="112"/>
      <c r="BU264" s="112"/>
      <c r="BV264" s="112"/>
      <c r="BW264" s="112"/>
      <c r="BX264" s="112"/>
      <c r="BY264" s="112"/>
      <c r="BZ264" s="112"/>
      <c r="CA264" s="112"/>
      <c r="CB264" s="112"/>
      <c r="CC264" s="112"/>
      <c r="CD264" s="112"/>
      <c r="CE264" s="112"/>
      <c r="CF264" s="112"/>
      <c r="CG264" s="112"/>
      <c r="CH264" s="112"/>
      <c r="CI264" s="112"/>
      <c r="CJ264" s="112"/>
      <c r="CK264" s="112"/>
      <c r="CL264" s="112"/>
      <c r="CM264" s="112"/>
      <c r="CN264" s="112"/>
      <c r="CO264" s="112"/>
      <c r="CP264" s="112"/>
    </row>
    <row r="265" spans="2:94" s="75" customFormat="1"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</row>
    <row r="266" spans="2:94" s="75" customFormat="1" ht="13.9" thickBot="1"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</row>
    <row r="267" spans="2:94" s="75" customFormat="1" ht="13.9" thickBot="1">
      <c r="B267" s="264" t="s">
        <v>86</v>
      </c>
      <c r="C267" s="265"/>
      <c r="D267" s="266"/>
      <c r="E267" s="267"/>
      <c r="F267" s="268"/>
      <c r="G267" s="268"/>
      <c r="H267" s="268"/>
      <c r="I267" s="268"/>
      <c r="J267" s="268"/>
      <c r="K267" s="269"/>
      <c r="L267" s="281" t="s">
        <v>87</v>
      </c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2"/>
      <c r="X267" s="78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</row>
    <row r="268" spans="2:94" s="75" customFormat="1">
      <c r="B268" s="259"/>
      <c r="C268" s="260"/>
      <c r="D268" s="260"/>
      <c r="E268" s="254"/>
      <c r="F268" s="254"/>
      <c r="G268" s="254"/>
      <c r="H268" s="254"/>
      <c r="I268" s="254"/>
      <c r="J268" s="254"/>
      <c r="K268" s="255"/>
      <c r="L268" s="278" t="s">
        <v>88</v>
      </c>
      <c r="M268" s="278"/>
      <c r="N268" s="278"/>
      <c r="O268" s="278"/>
      <c r="P268" s="279"/>
      <c r="Q268" s="280" t="s">
        <v>89</v>
      </c>
      <c r="R268" s="279"/>
      <c r="S268" s="81" t="s">
        <v>90</v>
      </c>
      <c r="T268" s="81"/>
      <c r="U268" s="81"/>
      <c r="V268" s="81" t="s">
        <v>91</v>
      </c>
      <c r="W268" s="82" t="s">
        <v>13</v>
      </c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</row>
    <row r="269" spans="2:94" s="75" customFormat="1">
      <c r="B269" s="261" t="s">
        <v>92</v>
      </c>
      <c r="C269" s="262"/>
      <c r="D269" s="262"/>
      <c r="E269" s="262"/>
      <c r="F269" s="262"/>
      <c r="G269" s="262"/>
      <c r="H269" s="262"/>
      <c r="I269" s="262"/>
      <c r="J269" s="262"/>
      <c r="K269" s="263"/>
      <c r="L269" s="271"/>
      <c r="M269" s="271"/>
      <c r="N269" s="271"/>
      <c r="O269" s="271"/>
      <c r="P269" s="272"/>
      <c r="Q269" s="275"/>
      <c r="R269" s="272"/>
      <c r="S269" s="83"/>
      <c r="T269" s="83"/>
      <c r="U269" s="83"/>
      <c r="V269" s="83"/>
      <c r="W269" s="84">
        <f>+L269*Q269*V269*1.05</f>
        <v>0</v>
      </c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</row>
    <row r="270" spans="2:94" s="75" customFormat="1">
      <c r="B270" s="261" t="s">
        <v>93</v>
      </c>
      <c r="C270" s="262"/>
      <c r="D270" s="262"/>
      <c r="E270" s="262"/>
      <c r="F270" s="262"/>
      <c r="G270" s="262"/>
      <c r="H270" s="262"/>
      <c r="I270" s="262"/>
      <c r="J270" s="262"/>
      <c r="K270" s="263"/>
      <c r="L270" s="271"/>
      <c r="M270" s="271"/>
      <c r="N270" s="271"/>
      <c r="O270" s="271"/>
      <c r="P270" s="272"/>
      <c r="Q270" s="275"/>
      <c r="R270" s="272"/>
      <c r="S270" s="83"/>
      <c r="T270" s="83"/>
      <c r="U270" s="83"/>
      <c r="V270" s="83"/>
      <c r="W270" s="84">
        <f>+L270*Q270*V270*1.05</f>
        <v>0</v>
      </c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</row>
    <row r="271" spans="2:94" s="75" customFormat="1">
      <c r="B271" s="253"/>
      <c r="C271" s="254"/>
      <c r="D271" s="254"/>
      <c r="E271" s="254"/>
      <c r="F271" s="254"/>
      <c r="G271" s="254"/>
      <c r="H271" s="254"/>
      <c r="I271" s="254"/>
      <c r="J271" s="254"/>
      <c r="K271" s="255"/>
      <c r="L271" s="271"/>
      <c r="M271" s="271"/>
      <c r="N271" s="271"/>
      <c r="O271" s="271"/>
      <c r="P271" s="272"/>
      <c r="Q271" s="275"/>
      <c r="R271" s="272"/>
      <c r="S271" s="83"/>
      <c r="T271" s="83"/>
      <c r="U271" s="83"/>
      <c r="V271" s="83"/>
      <c r="W271" s="84">
        <f>+L271*Q271*V271*1.05</f>
        <v>0</v>
      </c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</row>
    <row r="272" spans="2:94" s="75" customFormat="1">
      <c r="B272" s="253"/>
      <c r="C272" s="254"/>
      <c r="D272" s="254"/>
      <c r="E272" s="254"/>
      <c r="F272" s="254"/>
      <c r="G272" s="254"/>
      <c r="H272" s="254"/>
      <c r="I272" s="254"/>
      <c r="J272" s="254"/>
      <c r="K272" s="255"/>
      <c r="L272" s="271"/>
      <c r="M272" s="271"/>
      <c r="N272" s="271"/>
      <c r="O272" s="271"/>
      <c r="P272" s="272"/>
      <c r="Q272" s="275"/>
      <c r="R272" s="272"/>
      <c r="S272" s="83">
        <f>L272*Q272</f>
        <v>0</v>
      </c>
      <c r="T272" s="83"/>
      <c r="U272" s="83"/>
      <c r="V272" s="83"/>
      <c r="W272" s="84">
        <f>+L272*Q272*V272*1.05</f>
        <v>0</v>
      </c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</row>
    <row r="273" spans="1:94" s="75" customFormat="1" ht="13.9" thickBot="1">
      <c r="B273" s="256"/>
      <c r="C273" s="257"/>
      <c r="D273" s="257"/>
      <c r="E273" s="257"/>
      <c r="F273" s="257"/>
      <c r="G273" s="257"/>
      <c r="H273" s="257"/>
      <c r="I273" s="257"/>
      <c r="J273" s="257"/>
      <c r="K273" s="258"/>
      <c r="L273" s="273"/>
      <c r="M273" s="273"/>
      <c r="N273" s="273"/>
      <c r="O273" s="273"/>
      <c r="P273" s="274"/>
      <c r="Q273" s="276"/>
      <c r="R273" s="274"/>
      <c r="S273" s="85">
        <f>L273*Q273</f>
        <v>0</v>
      </c>
      <c r="T273" s="85"/>
      <c r="U273" s="85"/>
      <c r="V273" s="85"/>
      <c r="W273" s="84">
        <f>+L273*Q273*V273*1.05</f>
        <v>0</v>
      </c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</row>
    <row r="274" spans="1:94" s="75" customFormat="1"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</row>
    <row r="275" spans="1:94" s="75" customFormat="1"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  <c r="CP275" s="112"/>
    </row>
    <row r="276" spans="1:94" s="75" customFormat="1">
      <c r="X276" s="277"/>
      <c r="Y276" s="270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</row>
    <row r="277" spans="1:94" s="75" customFormat="1">
      <c r="X277" s="277"/>
      <c r="Y277" s="270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  <c r="CP277" s="112"/>
    </row>
    <row r="278" spans="1:94" s="75" customFormat="1"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</row>
    <row r="279" spans="1:94"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2"/>
      <c r="BP279" s="112"/>
      <c r="BQ279" s="112"/>
      <c r="BR279" s="112"/>
      <c r="BS279" s="112"/>
      <c r="BT279" s="112"/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2"/>
      <c r="CF279" s="112"/>
      <c r="CG279" s="112"/>
      <c r="CH279" s="112"/>
      <c r="CI279" s="112"/>
      <c r="CJ279" s="112"/>
      <c r="CK279" s="112"/>
      <c r="CL279" s="112"/>
      <c r="CM279" s="112"/>
      <c r="CN279" s="112"/>
      <c r="CO279" s="112"/>
      <c r="CP279" s="112"/>
    </row>
    <row r="280" spans="1:94"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</row>
    <row r="281" spans="1:94"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</row>
    <row r="282" spans="1:94"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</row>
    <row r="283" spans="1:94"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</row>
    <row r="284" spans="1:94"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</row>
    <row r="285" spans="1:94"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112"/>
      <c r="CL285" s="112"/>
      <c r="CM285" s="112"/>
      <c r="CN285" s="112"/>
      <c r="CO285" s="112"/>
      <c r="CP285" s="112"/>
    </row>
    <row r="286" spans="1:94" hidden="1"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112"/>
      <c r="BI286" s="112"/>
      <c r="BJ286" s="112"/>
      <c r="BK286" s="112"/>
      <c r="BL286" s="112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  <c r="CP286" s="112"/>
    </row>
    <row r="287" spans="1:94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2"/>
      <c r="CF287" s="112"/>
      <c r="CG287" s="112"/>
      <c r="CH287" s="112"/>
      <c r="CI287" s="112"/>
      <c r="CJ287" s="112"/>
      <c r="CK287" s="112"/>
      <c r="CL287" s="112"/>
      <c r="CM287" s="112"/>
      <c r="CN287" s="112"/>
      <c r="CO287" s="112"/>
      <c r="CP287" s="112"/>
    </row>
    <row r="288" spans="1:94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2"/>
      <c r="CF288" s="112"/>
      <c r="CG288" s="112"/>
      <c r="CH288" s="112"/>
      <c r="CI288" s="112"/>
      <c r="CJ288" s="112"/>
      <c r="CK288" s="112"/>
      <c r="CL288" s="112"/>
      <c r="CM288" s="112"/>
      <c r="CN288" s="112"/>
      <c r="CO288" s="112"/>
      <c r="CP288" s="112"/>
    </row>
    <row r="289" spans="1:94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</row>
    <row r="290" spans="1:94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</row>
    <row r="291" spans="1:94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</row>
    <row r="292" spans="1:94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  <c r="CP292" s="112"/>
    </row>
    <row r="293" spans="1:94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</row>
    <row r="294" spans="1:94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</row>
    <row r="295" spans="1:94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</row>
    <row r="296" spans="1:94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</row>
    <row r="297" spans="1:94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</row>
    <row r="298" spans="1:94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</row>
    <row r="299" spans="1:94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</row>
    <row r="300" spans="1:94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</row>
    <row r="301" spans="1:94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</row>
    <row r="302" spans="1:94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  <c r="CP302" s="112"/>
    </row>
    <row r="303" spans="1:94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</row>
    <row r="304" spans="1:94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</row>
    <row r="305" spans="1:94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</row>
    <row r="306" spans="1:94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</row>
    <row r="307" spans="1:94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</row>
    <row r="308" spans="1:94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</row>
    <row r="309" spans="1:94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</row>
    <row r="310" spans="1:94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</row>
    <row r="311" spans="1:94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</row>
    <row r="312" spans="1:94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</row>
    <row r="313" spans="1:94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</row>
    <row r="314" spans="1:94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</row>
    <row r="315" spans="1:94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</row>
    <row r="316" spans="1:94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</row>
    <row r="317" spans="1:94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</row>
    <row r="318" spans="1:94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</row>
    <row r="319" spans="1:94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</row>
    <row r="320" spans="1:94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</row>
    <row r="321" spans="1:94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</row>
    <row r="322" spans="1:94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</row>
    <row r="323" spans="1:94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</row>
    <row r="324" spans="1:94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</row>
    <row r="325" spans="1:94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</row>
    <row r="326" spans="1:94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</row>
    <row r="327" spans="1:94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</row>
    <row r="328" spans="1:94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</row>
    <row r="329" spans="1:94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</row>
    <row r="330" spans="1:94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</row>
    <row r="331" spans="1:94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</row>
    <row r="332" spans="1:94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</row>
    <row r="333" spans="1:94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</row>
    <row r="334" spans="1:94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</row>
    <row r="335" spans="1:94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</row>
    <row r="336" spans="1:94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</row>
    <row r="337" spans="1:94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</row>
    <row r="338" spans="1:94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</row>
    <row r="339" spans="1:94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</row>
    <row r="340" spans="1:94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</row>
    <row r="341" spans="1:94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</row>
    <row r="342" spans="1:94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</row>
    <row r="343" spans="1:94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</row>
    <row r="344" spans="1:94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</row>
    <row r="345" spans="1:94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</row>
    <row r="346" spans="1:94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</row>
    <row r="347" spans="1:94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</row>
    <row r="348" spans="1:94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</row>
    <row r="349" spans="1:94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</row>
    <row r="350" spans="1:94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</row>
    <row r="351" spans="1:94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</row>
    <row r="352" spans="1:94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</row>
    <row r="353" spans="1:94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</row>
    <row r="354" spans="1:94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</row>
    <row r="355" spans="1:94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</row>
    <row r="356" spans="1:94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</row>
    <row r="357" spans="1:94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</row>
    <row r="358" spans="1:94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</row>
    <row r="359" spans="1:94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</row>
    <row r="360" spans="1:94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</row>
    <row r="361" spans="1:94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</row>
    <row r="362" spans="1:94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</row>
    <row r="363" spans="1:94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</row>
    <row r="364" spans="1:94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</row>
    <row r="365" spans="1:94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</row>
    <row r="366" spans="1:94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</row>
    <row r="367" spans="1:94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</row>
    <row r="368" spans="1:94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</row>
    <row r="369" spans="1:24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</row>
    <row r="370" spans="1:24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</row>
    <row r="371" spans="1:24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</row>
    <row r="372" spans="1:24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</row>
    <row r="373" spans="1:24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</row>
    <row r="374" spans="1:24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</row>
    <row r="375" spans="1:24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</row>
    <row r="376" spans="1:24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</row>
    <row r="377" spans="1:24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</row>
    <row r="378" spans="1:24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</row>
    <row r="379" spans="1:24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</row>
    <row r="380" spans="1:24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</row>
    <row r="381" spans="1:24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</row>
    <row r="382" spans="1:24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</row>
    <row r="383" spans="1:24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</row>
    <row r="384" spans="1:24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</row>
    <row r="385" spans="1:24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</row>
    <row r="386" spans="1:24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</row>
    <row r="387" spans="1:24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</row>
    <row r="388" spans="1:24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</row>
    <row r="389" spans="1:24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</row>
    <row r="390" spans="1:24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</row>
    <row r="391" spans="1:24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</row>
    <row r="392" spans="1:24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</row>
    <row r="393" spans="1:24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</row>
    <row r="394" spans="1:24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</row>
  </sheetData>
  <sheetProtection password="856E" sheet="1" objects="1" scenarios="1" formatCells="0" selectLockedCells="1"/>
  <mergeCells count="95">
    <mergeCell ref="Y121:Y122"/>
    <mergeCell ref="P36:V36"/>
    <mergeCell ref="B43:J43"/>
    <mergeCell ref="B7:G7"/>
    <mergeCell ref="P56:V56"/>
    <mergeCell ref="R102:V102"/>
    <mergeCell ref="B86:P86"/>
    <mergeCell ref="B18:J18"/>
    <mergeCell ref="Y210:Y218"/>
    <mergeCell ref="B191:J191"/>
    <mergeCell ref="R197:V197"/>
    <mergeCell ref="B201:J201"/>
    <mergeCell ref="B125:V125"/>
    <mergeCell ref="K156:Q156"/>
    <mergeCell ref="B156:G156"/>
    <mergeCell ref="V156:X156"/>
    <mergeCell ref="B158:P158"/>
    <mergeCell ref="L267:W267"/>
    <mergeCell ref="P229:R229"/>
    <mergeCell ref="B221:G221"/>
    <mergeCell ref="P241:R241"/>
    <mergeCell ref="P237:R237"/>
    <mergeCell ref="P232:R232"/>
    <mergeCell ref="P233:R233"/>
    <mergeCell ref="P236:R236"/>
    <mergeCell ref="B233:D233"/>
    <mergeCell ref="B232:D232"/>
    <mergeCell ref="B237:D237"/>
    <mergeCell ref="P240:R240"/>
    <mergeCell ref="A222:W223"/>
    <mergeCell ref="B229:D229"/>
    <mergeCell ref="B228:D228"/>
    <mergeCell ref="P228:R228"/>
    <mergeCell ref="L268:P268"/>
    <mergeCell ref="Q268:R268"/>
    <mergeCell ref="L269:P269"/>
    <mergeCell ref="Q269:R269"/>
    <mergeCell ref="L270:P270"/>
    <mergeCell ref="Y276:Y277"/>
    <mergeCell ref="L271:P271"/>
    <mergeCell ref="L272:P272"/>
    <mergeCell ref="L273:P273"/>
    <mergeCell ref="Q270:R270"/>
    <mergeCell ref="Q271:R271"/>
    <mergeCell ref="Q272:R272"/>
    <mergeCell ref="Q273:R273"/>
    <mergeCell ref="X276:X277"/>
    <mergeCell ref="B263:C263"/>
    <mergeCell ref="D261:E261"/>
    <mergeCell ref="D263:E263"/>
    <mergeCell ref="B272:K272"/>
    <mergeCell ref="B273:K273"/>
    <mergeCell ref="B268:K268"/>
    <mergeCell ref="B269:K269"/>
    <mergeCell ref="B271:K271"/>
    <mergeCell ref="B270:K270"/>
    <mergeCell ref="B267:D267"/>
    <mergeCell ref="E267:K267"/>
    <mergeCell ref="B261:C261"/>
    <mergeCell ref="P249:R249"/>
    <mergeCell ref="J257:P258"/>
    <mergeCell ref="B248:D248"/>
    <mergeCell ref="B249:D249"/>
    <mergeCell ref="B253:D253"/>
    <mergeCell ref="P253:R253"/>
    <mergeCell ref="P244:R244"/>
    <mergeCell ref="P245:R245"/>
    <mergeCell ref="B244:D244"/>
    <mergeCell ref="B245:D245"/>
    <mergeCell ref="P248:R248"/>
    <mergeCell ref="B236:D236"/>
    <mergeCell ref="B240:D240"/>
    <mergeCell ref="B241:D241"/>
    <mergeCell ref="R174:V174"/>
    <mergeCell ref="B177:J177"/>
    <mergeCell ref="R187:V187"/>
    <mergeCell ref="V221:X221"/>
    <mergeCell ref="K221:Q221"/>
    <mergeCell ref="R207:V207"/>
    <mergeCell ref="A4:X5"/>
    <mergeCell ref="B212:J212"/>
    <mergeCell ref="R218:V218"/>
    <mergeCell ref="B252:D252"/>
    <mergeCell ref="P252:R252"/>
    <mergeCell ref="K85:Q85"/>
    <mergeCell ref="K7:Q7"/>
    <mergeCell ref="V7:X7"/>
    <mergeCell ref="R81:V81"/>
    <mergeCell ref="B59:P59"/>
    <mergeCell ref="B85:G85"/>
    <mergeCell ref="V85:X85"/>
    <mergeCell ref="P142:S142"/>
    <mergeCell ref="L121:P121"/>
    <mergeCell ref="X121:X122"/>
    <mergeCell ref="B105:J105"/>
  </mergeCells>
  <phoneticPr fontId="0" type="noConversion"/>
  <conditionalFormatting sqref="H20:I40">
    <cfRule type="cellIs" dxfId="11" priority="12" stopIfTrue="1" operator="equal">
      <formula>0</formula>
    </cfRule>
  </conditionalFormatting>
  <conditionalFormatting sqref="H45:I55">
    <cfRule type="cellIs" dxfId="10" priority="11" stopIfTrue="1" operator="equal">
      <formula>0</formula>
    </cfRule>
  </conditionalFormatting>
  <conditionalFormatting sqref="H107:I121">
    <cfRule type="cellIs" dxfId="9" priority="10" stopIfTrue="1" operator="equal">
      <formula>0</formula>
    </cfRule>
  </conditionalFormatting>
  <conditionalFormatting sqref="H179:I187">
    <cfRule type="cellIs" dxfId="8" priority="9" stopIfTrue="1" operator="equal">
      <formula>0</formula>
    </cfRule>
  </conditionalFormatting>
  <conditionalFormatting sqref="H193:I197">
    <cfRule type="cellIs" dxfId="7" priority="8" stopIfTrue="1" operator="equal">
      <formula>0</formula>
    </cfRule>
  </conditionalFormatting>
  <conditionalFormatting sqref="H203:I207">
    <cfRule type="cellIs" dxfId="6" priority="7" stopIfTrue="1" operator="equal">
      <formula>0</formula>
    </cfRule>
  </conditionalFormatting>
  <conditionalFormatting sqref="H214:I219">
    <cfRule type="cellIs" dxfId="5" priority="6" stopIfTrue="1" operator="equal">
      <formula>0</formula>
    </cfRule>
  </conditionalFormatting>
  <conditionalFormatting sqref="N61:O81">
    <cfRule type="cellIs" dxfId="4" priority="5" stopIfTrue="1" operator="equal">
      <formula>0</formula>
    </cfRule>
  </conditionalFormatting>
  <conditionalFormatting sqref="N88:O102">
    <cfRule type="cellIs" dxfId="3" priority="4" stopIfTrue="1" operator="equal">
      <formula>0</formula>
    </cfRule>
  </conditionalFormatting>
  <conditionalFormatting sqref="N160:O174">
    <cfRule type="cellIs" dxfId="2" priority="3" stopIfTrue="1" operator="equal">
      <formula>0</formula>
    </cfRule>
  </conditionalFormatting>
  <conditionalFormatting sqref="T127:U137">
    <cfRule type="cellIs" dxfId="1" priority="2" stopIfTrue="1" operator="equal">
      <formula>0</formula>
    </cfRule>
  </conditionalFormatting>
  <conditionalFormatting sqref="H219:I219">
    <cfRule type="cellIs" dxfId="0" priority="1" stopIfTrue="1" operator="equal">
      <formula>0</formula>
    </cfRule>
  </conditionalFormatting>
  <pageMargins left="0.35" right="0.3" top="0.33" bottom="1" header="0.21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Joaquin Balbastre</cp:lastModifiedBy>
  <cp:revision/>
  <dcterms:created xsi:type="dcterms:W3CDTF">2011-07-21T12:00:47Z</dcterms:created>
  <dcterms:modified xsi:type="dcterms:W3CDTF">2022-09-19T11:52:29Z</dcterms:modified>
  <cp:category/>
  <cp:contentStatus/>
</cp:coreProperties>
</file>